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Business details" sheetId="2" r:id="rId5"/>
    <sheet state="visible" name="Fuel" sheetId="3" r:id="rId6"/>
    <sheet state="visible" name="Materials" sheetId="4" r:id="rId7"/>
    <sheet state="visible" name="Inventory" sheetId="5" r:id="rId8"/>
    <sheet state="visible" name="Fertility &amp; Cropping" sheetId="6" r:id="rId9"/>
    <sheet state="visible" name="Inputs" sheetId="7" r:id="rId10"/>
    <sheet state="hidden" name="Copy of Livestock" sheetId="8" r:id="rId11"/>
    <sheet state="visible" name="Waste" sheetId="9" r:id="rId12"/>
    <sheet state="visible" name="Distribution" sheetId="10" r:id="rId13"/>
    <sheet state="visible" name="Processing" sheetId="11" r:id="rId14"/>
    <sheet state="visible" name="Sequestration" sheetId="12" r:id="rId15"/>
    <sheet state="visible" name="Average head of livestock" sheetId="13" r:id="rId16"/>
    <sheet state="visible" name="SOM and SOC" sheetId="14" r:id="rId17"/>
    <sheet state="visible" name="List of references" sheetId="15" r:id="rId18"/>
    <sheet state="visible" name="Factor references" sheetId="16" r:id="rId19"/>
  </sheets>
  <definedNames/>
  <calcPr/>
</workbook>
</file>

<file path=xl/sharedStrings.xml><?xml version="1.0" encoding="utf-8"?>
<sst xmlns="http://schemas.openxmlformats.org/spreadsheetml/2006/main" count="3937" uniqueCount="1710">
  <si>
    <t>Data collection sheet for farmers &amp; growers - No livestock</t>
  </si>
  <si>
    <t>Using the data collection spreadsheet</t>
  </si>
  <si>
    <r>
      <rPr>
        <rFont val="Poppins"/>
        <b/>
        <color rgb="FF46382F"/>
        <sz val="11.0"/>
      </rPr>
      <t xml:space="preserve">1. </t>
    </r>
    <r>
      <rPr>
        <rFont val="Poppins"/>
        <color rgb="FF46382F"/>
        <sz val="11.0"/>
      </rPr>
      <t>Gather data about your business. Once you have this data to hand, filling in the Calculator is straight forward.</t>
    </r>
  </si>
  <si>
    <t xml:space="preserve">  - Use this "No Livestock" Data Collection sheet to collect your data</t>
  </si>
  <si>
    <t xml:space="preserve">  - Alternatively, use our general data collection sheet or one for Organic farms (no "Inputs" section)</t>
  </si>
  <si>
    <r>
      <rPr>
        <rFont val="Poppins"/>
        <color rgb="FF46382F"/>
        <sz val="11.0"/>
      </rPr>
      <t xml:space="preserve">  - See </t>
    </r>
    <r>
      <rPr>
        <rFont val="Poppins"/>
        <color rgb="FF1155CC"/>
        <sz val="11.0"/>
      </rPr>
      <t>our resources page</t>
    </r>
    <r>
      <rPr>
        <rFont val="Poppins"/>
        <color rgb="FF46382F"/>
        <sz val="11.0"/>
      </rPr>
      <t xml:space="preserve"> for more useful downloads, methodology and guidance</t>
    </r>
  </si>
  <si>
    <r>
      <rPr>
        <rFont val="Poppins"/>
        <b/>
        <color theme="1"/>
        <sz val="11.0"/>
      </rPr>
      <t>2.</t>
    </r>
    <r>
      <rPr>
        <rFont val="Poppins"/>
        <color theme="1"/>
        <sz val="11.0"/>
      </rPr>
      <t xml:space="preserve"> Fill in items only relating to your farm business, over the past 12 months. Pay attention to the units.</t>
    </r>
  </si>
  <si>
    <r>
      <rPr>
        <rFont val="Poppins"/>
        <b/>
        <color theme="1"/>
        <sz val="11.0"/>
      </rPr>
      <t>3</t>
    </r>
    <r>
      <rPr>
        <rFont val="Poppins"/>
        <color theme="1"/>
        <sz val="11.0"/>
      </rPr>
      <t>. The only exception is Inventory items (e.g. machinery and buildings) which is anything under 10 years old</t>
    </r>
  </si>
  <si>
    <r>
      <rPr>
        <rFont val="Poppins"/>
        <b/>
        <color theme="1"/>
        <sz val="11.0"/>
      </rPr>
      <t>4.</t>
    </r>
    <r>
      <rPr>
        <rFont val="Poppins"/>
        <color theme="1"/>
        <sz val="11.0"/>
      </rPr>
      <t xml:space="preserve"> Enter your data where you see white boxes – like this:</t>
    </r>
  </si>
  <si>
    <r>
      <rPr>
        <rFont val="Poppins"/>
        <b/>
        <sz val="11.0"/>
      </rPr>
      <t>5</t>
    </r>
    <r>
      <rPr>
        <rFont val="Poppins"/>
        <sz val="11.0"/>
      </rPr>
      <t xml:space="preserve">. Fill in everything that is relevant to your business. If you are unsure how to complete a section, check out our </t>
    </r>
    <r>
      <rPr>
        <rFont val="Poppins"/>
        <color rgb="FF1155CC"/>
        <sz val="11.0"/>
        <u/>
      </rPr>
      <t>FAQs</t>
    </r>
    <r>
      <rPr>
        <rFont val="Poppins"/>
        <sz val="11.0"/>
      </rPr>
      <t>. If a section is irrelevant (e.g. if you use no chemical sprays or fertilisers) you can ignore it.</t>
    </r>
  </si>
  <si>
    <r>
      <rPr>
        <rFont val="Poppins"/>
        <b/>
        <color theme="1"/>
        <sz val="11.0"/>
      </rPr>
      <t>6</t>
    </r>
    <r>
      <rPr>
        <rFont val="Poppins"/>
        <color theme="1"/>
        <sz val="11.0"/>
      </rPr>
      <t>. Add extra rows for items if necessary</t>
    </r>
  </si>
  <si>
    <t>Contents:</t>
  </si>
  <si>
    <t>Introduction</t>
  </si>
  <si>
    <t>Collect data about your farm or business</t>
  </si>
  <si>
    <t>Business details</t>
  </si>
  <si>
    <t>Fuel</t>
  </si>
  <si>
    <t>Materials</t>
  </si>
  <si>
    <t>Inventory</t>
  </si>
  <si>
    <t>Fertility &amp; Cropping</t>
  </si>
  <si>
    <t>Inputs</t>
  </si>
  <si>
    <t>Livestock</t>
  </si>
  <si>
    <t>Waste</t>
  </si>
  <si>
    <t>Distribution</t>
  </si>
  <si>
    <t>Processing</t>
  </si>
  <si>
    <t>Sequestration</t>
  </si>
  <si>
    <t>Help sheets</t>
  </si>
  <si>
    <t>Average head of livestock</t>
  </si>
  <si>
    <t>SOM and SOC</t>
  </si>
  <si>
    <t>References</t>
  </si>
  <si>
    <t>List of references</t>
  </si>
  <si>
    <t>Factor references</t>
  </si>
  <si>
    <t>Using the Farm Carbon Calculator</t>
  </si>
  <si>
    <r>
      <rPr>
        <rFont val="Poppins"/>
        <b/>
        <sz val="11.0"/>
      </rPr>
      <t>1</t>
    </r>
    <r>
      <rPr>
        <rFont val="Poppins"/>
        <sz val="11.0"/>
      </rPr>
      <t xml:space="preserve">. After completing this data collection spreadsheet, head to </t>
    </r>
    <r>
      <rPr>
        <rFont val="Poppins"/>
        <color rgb="FF1155CC"/>
        <sz val="11.0"/>
        <u/>
      </rPr>
      <t>https://calculator.farmcarbontoolkit.org.uk</t>
    </r>
    <r>
      <rPr>
        <rFont val="Poppins"/>
        <sz val="11.0"/>
      </rPr>
      <t xml:space="preserve"> and create a new report. View a 'How to' video </t>
    </r>
    <r>
      <rPr>
        <rFont val="Poppins"/>
        <color rgb="FF1155CC"/>
        <sz val="11.0"/>
        <u/>
      </rPr>
      <t>here</t>
    </r>
    <r>
      <rPr>
        <rFont val="Poppins"/>
        <sz val="11.0"/>
      </rPr>
      <t xml:space="preserve"> </t>
    </r>
  </si>
  <si>
    <t>2. Enter a few basic details about your business on the farm details page, using the data you collected here. Once you have saved, you will be brought to the main screen of the Carbon Calculator.</t>
  </si>
  <si>
    <r>
      <rPr>
        <rFont val="Poppins"/>
        <b/>
        <color rgb="FF46382F"/>
        <sz val="11.0"/>
      </rPr>
      <t xml:space="preserve">3. </t>
    </r>
    <r>
      <rPr>
        <rFont val="Poppins"/>
        <b val="0"/>
        <color rgb="FF46382F"/>
        <sz val="11.0"/>
      </rPr>
      <t>The main sections of the Calculator are listed as tabs along the top of the page. You can add emissions data with the brown "Add New" button in the relevant tab. Save each entry and see your overall figures update on the right.</t>
    </r>
  </si>
  <si>
    <r>
      <rPr>
        <rFont val="Poppins"/>
        <b/>
        <color rgb="FF46382F"/>
        <sz val="11.0"/>
      </rPr>
      <t>4</t>
    </r>
    <r>
      <rPr>
        <rFont val="Poppins"/>
        <color rgb="FF46382F"/>
        <sz val="11.0"/>
      </rPr>
      <t>. When you're finished with a section and have entered all relevant data, mark it as "complete" using the checkbox at the bottom of that tab screen. Complete all sections relevant to your farm business. If a section is irrelevant you can mark that section complete without adding any data (e.g. if you use no chemical sprays or fertilisers, mark "Inputs" as complete).</t>
    </r>
  </si>
  <si>
    <r>
      <rPr>
        <rFont val="Poppins"/>
        <b/>
        <color theme="1"/>
        <sz val="11.0"/>
      </rPr>
      <t>5.</t>
    </r>
    <r>
      <rPr>
        <rFont val="Poppins"/>
        <b val="0"/>
        <color theme="1"/>
        <sz val="11.0"/>
      </rPr>
      <t xml:space="preserve"> Whenever you like, you can click "View Report" and see your results so far, in varying levels of detail. You can download and share results too.</t>
    </r>
  </si>
  <si>
    <r>
      <rPr>
        <rFont val="Poppins"/>
        <b/>
        <color theme="1"/>
        <sz val="11.0"/>
      </rPr>
      <t xml:space="preserve">6. </t>
    </r>
    <r>
      <rPr>
        <rFont val="Poppins"/>
        <b val="0"/>
        <color theme="1"/>
        <sz val="11.0"/>
      </rPr>
      <t>Click on “My Reports” to see any reports that you have completed in the past</t>
    </r>
  </si>
  <si>
    <t>Glossary</t>
  </si>
  <si>
    <t>CO2</t>
  </si>
  <si>
    <t>Carbon dioxide</t>
  </si>
  <si>
    <t>CO2e</t>
  </si>
  <si>
    <t>Carbon dioxide equivalent</t>
  </si>
  <si>
    <t>DMI</t>
  </si>
  <si>
    <t>Dry matter intake</t>
  </si>
  <si>
    <t>ha</t>
  </si>
  <si>
    <t>Hectares</t>
  </si>
  <si>
    <t>HDPE</t>
  </si>
  <si>
    <t>High density polyethylene</t>
  </si>
  <si>
    <t>For information and advice on what to do with the results of your carbon report, head to:</t>
  </si>
  <si>
    <t>HGV</t>
  </si>
  <si>
    <t>Heavy Goods Vehicle</t>
  </si>
  <si>
    <t xml:space="preserve">K </t>
  </si>
  <si>
    <t>Potash (Potassium)</t>
  </si>
  <si>
    <t>kg</t>
  </si>
  <si>
    <t>kilograms</t>
  </si>
  <si>
    <t>The Toolkit</t>
  </si>
  <si>
    <t>kWh</t>
  </si>
  <si>
    <t>Kilo Watt Hour</t>
  </si>
  <si>
    <t>l</t>
  </si>
  <si>
    <t>litre</t>
  </si>
  <si>
    <t>LDPE</t>
  </si>
  <si>
    <t>Low density polyethylene</t>
  </si>
  <si>
    <t xml:space="preserve">m </t>
  </si>
  <si>
    <t>metre</t>
  </si>
  <si>
    <t>m2</t>
  </si>
  <si>
    <t>square metre</t>
  </si>
  <si>
    <t xml:space="preserve">m3 </t>
  </si>
  <si>
    <t>cubic metre</t>
  </si>
  <si>
    <t>MDPE</t>
  </si>
  <si>
    <t>Medium density polyethylene</t>
  </si>
  <si>
    <t>N</t>
  </si>
  <si>
    <t>Nitrogen</t>
  </si>
  <si>
    <t>P</t>
  </si>
  <si>
    <t>Phosphorous</t>
  </si>
  <si>
    <t>PET</t>
  </si>
  <si>
    <t>Polyethylene terephthalate</t>
  </si>
  <si>
    <t>PVC</t>
  </si>
  <si>
    <t>Polyvinyl chloride</t>
  </si>
  <si>
    <t>S</t>
  </si>
  <si>
    <t>Sulphur</t>
  </si>
  <si>
    <t>t</t>
  </si>
  <si>
    <t>tonnes</t>
  </si>
  <si>
    <t>yr</t>
  </si>
  <si>
    <t>Year</t>
  </si>
  <si>
    <t>This version released 10th May 2023</t>
  </si>
  <si>
    <t>Farm details</t>
  </si>
  <si>
    <t>This information is used to build your carbon report, and is requested at the start of every new carbon report</t>
  </si>
  <si>
    <t>Items in bold are required</t>
  </si>
  <si>
    <t>Item</t>
  </si>
  <si>
    <t>Details</t>
  </si>
  <si>
    <t>Your data</t>
  </si>
  <si>
    <t>Help notes</t>
  </si>
  <si>
    <t>Business Name</t>
  </si>
  <si>
    <t>This will be used as the name of the report so it can be helpful to include qualifying information (e.g. Home Farm 2022)</t>
  </si>
  <si>
    <t>Postcode</t>
  </si>
  <si>
    <t>Location of the main business or farm</t>
  </si>
  <si>
    <t>Reporting period</t>
  </si>
  <si>
    <t>Start:</t>
  </si>
  <si>
    <t>Usually 12 months, from the most recent point available, or you can choose to align with a calendar or financial year</t>
  </si>
  <si>
    <t>End:</t>
  </si>
  <si>
    <t>Report description</t>
  </si>
  <si>
    <t>Any notes that are useful</t>
  </si>
  <si>
    <t>Category</t>
  </si>
  <si>
    <t>Choose all that apply from the drop down menu</t>
  </si>
  <si>
    <t>Certification</t>
  </si>
  <si>
    <t>Any certification of farm assurance schemes that apply – choose from drop down</t>
  </si>
  <si>
    <t>Soil type</t>
  </si>
  <si>
    <t>The predominant soil type on the farm</t>
  </si>
  <si>
    <t>Carbon price</t>
  </si>
  <si>
    <t>In £ per tonne, if you want to calculate potential income from selling carbon</t>
  </si>
  <si>
    <t>Farm area</t>
  </si>
  <si>
    <t>Cultivated:</t>
  </si>
  <si>
    <t>Area, in Hectares (required)</t>
  </si>
  <si>
    <t>Grass:</t>
  </si>
  <si>
    <t>Non-cropping:</t>
  </si>
  <si>
    <t>Scope of study</t>
  </si>
  <si>
    <r>
      <rPr>
        <rFont val="Poppins"/>
        <b/>
        <color theme="1"/>
        <sz val="10.0"/>
      </rPr>
      <t>Boundary of this carbon footprint</t>
    </r>
    <r>
      <rPr>
        <rFont val="Poppins"/>
        <color theme="1"/>
        <sz val="10.0"/>
      </rPr>
      <t xml:space="preserve"> – choose all that apply from drop downs 
(e.g. if you want to footprint milk through on-farm production, processing and distribution to point of sale via local milk round, select all three options)</t>
    </r>
  </si>
  <si>
    <t>Notes:</t>
  </si>
  <si>
    <t>Fuels</t>
  </si>
  <si>
    <t>Emissions from the use of fuels, electricity, travelling and contractors. These include scope 1 (direct) and scopes 2 &amp; 3 (indirect – such as processing and transport) emissions</t>
  </si>
  <si>
    <t>If calculating Distribution then include it separately</t>
  </si>
  <si>
    <t>Description</t>
  </si>
  <si>
    <t>Units</t>
  </si>
  <si>
    <t>Annual Usage</t>
  </si>
  <si>
    <t>Liquid fuels</t>
  </si>
  <si>
    <t>Emissions from the use of liquid fuels, including diesel, petrol, heating oil, lubricants and biofuel.</t>
  </si>
  <si>
    <t>Diesel</t>
  </si>
  <si>
    <t>Red (gas oil)</t>
  </si>
  <si>
    <t>Litres</t>
  </si>
  <si>
    <t>Check invoices from suppliers</t>
  </si>
  <si>
    <t>Road</t>
  </si>
  <si>
    <t>Biodiesel (used cooking oil)</t>
  </si>
  <si>
    <t>Biodiesel (hydrogenated vegetable oil)</t>
  </si>
  <si>
    <t>Petrol</t>
  </si>
  <si>
    <t>Heating oil</t>
  </si>
  <si>
    <t>Lubricant oil</t>
  </si>
  <si>
    <t>AdBlue</t>
  </si>
  <si>
    <t>litres</t>
  </si>
  <si>
    <t>Electricity</t>
  </si>
  <si>
    <t>Emissions from the use of electricity, including renewable tariffs, and export from on-farm renewables installed.</t>
  </si>
  <si>
    <t>Tariff</t>
  </si>
  <si>
    <t>Average</t>
  </si>
  <si>
    <t>Use this general one if you do not know the renewables percentage</t>
  </si>
  <si>
    <t>% renewables</t>
  </si>
  <si>
    <t>% renewables in tariff</t>
  </si>
  <si>
    <t>Use this one when you do know the % renewables in the tariff</t>
  </si>
  <si>
    <t>Off-grid (renewable)</t>
  </si>
  <si>
    <t>Read meter(s)</t>
  </si>
  <si>
    <t>Electricity exported to grid</t>
  </si>
  <si>
    <t>On farm renewables</t>
  </si>
  <si>
    <t>Check export meter. This cannot be used to offset under the GHG protocol so is included for record-keeping only and does not contibute to carbon balance</t>
  </si>
  <si>
    <t>Gas fuels</t>
  </si>
  <si>
    <t>Emissions from the use of gas fuels, including propane, butane, LPG, natural gas, CNG and biogas.</t>
  </si>
  <si>
    <t>Butane</t>
  </si>
  <si>
    <t>Propane</t>
  </si>
  <si>
    <t>Natural Gas</t>
  </si>
  <si>
    <t>m3</t>
  </si>
  <si>
    <t>LPG</t>
  </si>
  <si>
    <t>Biogas</t>
  </si>
  <si>
    <t>Off grid (from AD plant)</t>
  </si>
  <si>
    <t>Gas exported to grid</t>
  </si>
  <si>
    <t>From AD plant</t>
  </si>
  <si>
    <t>Solid fuels</t>
  </si>
  <si>
    <t>Emissions from the use of solid fuels, including wood, coal, and from bonfires</t>
  </si>
  <si>
    <t xml:space="preserve">Wood  </t>
  </si>
  <si>
    <t>Logs</t>
  </si>
  <si>
    <t>Wood chips</t>
  </si>
  <si>
    <t>Wood pellets</t>
  </si>
  <si>
    <t>Coal (domestic)</t>
  </si>
  <si>
    <t>Bonfires</t>
  </si>
  <si>
    <t>kg wood burnt</t>
  </si>
  <si>
    <t>Bonfires release carbon! Estimate the amount of wood on the bonfire pile(s)</t>
  </si>
  <si>
    <t>Deliveries</t>
  </si>
  <si>
    <t>Known carbon footprint of deliveries made</t>
  </si>
  <si>
    <t>kg CO2e</t>
  </si>
  <si>
    <t>Cars</t>
  </si>
  <si>
    <t>Emissions from the use of all types of cars and vans (if not already accounted for under fuels). Use for business only.</t>
  </si>
  <si>
    <t>Direct emissions – the best way to accurately calculate emissions</t>
  </si>
  <si>
    <t xml:space="preserve">https://car-emissions.com/ </t>
  </si>
  <si>
    <t>Choose either:</t>
  </si>
  <si>
    <t>Miles per gallon</t>
  </si>
  <si>
    <r>
      <rPr>
        <rFont val="Poppins"/>
        <b/>
        <color rgb="FF434343"/>
        <sz val="10.0"/>
      </rPr>
      <t xml:space="preserve">Distance
</t>
    </r>
    <r>
      <rPr>
        <rFont val="Poppins"/>
        <b val="0"/>
        <i/>
        <color rgb="FF434343"/>
        <sz val="10.0"/>
      </rPr>
      <t>(miles/year)</t>
    </r>
  </si>
  <si>
    <t>Specfic Data</t>
  </si>
  <si>
    <t>Enter the known miles per gallon (MPG) and the distance travelled in the year</t>
  </si>
  <si>
    <t>kWh electricity used per year</t>
  </si>
  <si>
    <t>Electric vehicles</t>
  </si>
  <si>
    <t>If you’re using electricity from the farm to charge your car then don’t include it here</t>
  </si>
  <si>
    <t>Average data</t>
  </si>
  <si>
    <t>Small car (up to 1.4l engine)</t>
  </si>
  <si>
    <t>If you’re not clear on your car’s MPG then use this section. Record miles travelled per year from your car mileage</t>
  </si>
  <si>
    <t>Hybrid</t>
  </si>
  <si>
    <t>Electric</t>
  </si>
  <si>
    <t>Medium car (1.4-2.0l)</t>
  </si>
  <si>
    <t>Large car (2.0l and over)</t>
  </si>
  <si>
    <t>Motorbike</t>
  </si>
  <si>
    <t>Public transport</t>
  </si>
  <si>
    <t>Emissions from the use of all forms of public transport, when travelling for business.</t>
  </si>
  <si>
    <t>UK train</t>
  </si>
  <si>
    <t>Miles per year</t>
  </si>
  <si>
    <t xml:space="preserve">Calculate distances here http://www.bukitlawang.com/routes/routes.aspx </t>
  </si>
  <si>
    <t>International train</t>
  </si>
  <si>
    <t>Bus</t>
  </si>
  <si>
    <t xml:space="preserve">AA route planner is a good resource for road distances https://www.theaa.com/route-planner/route </t>
  </si>
  <si>
    <t>Taxi</t>
  </si>
  <si>
    <t>Flights</t>
  </si>
  <si>
    <t>Short haul</t>
  </si>
  <si>
    <t xml:space="preserve">Calculate flight distances here http://www.airportdistancecalculator.com/ </t>
  </si>
  <si>
    <t>Long haul</t>
  </si>
  <si>
    <t>Hotel stays</t>
  </si>
  <si>
    <t>Number of people</t>
  </si>
  <si>
    <t>Number of nights</t>
  </si>
  <si>
    <t>Hotel stay</t>
  </si>
  <si>
    <t>Overnight stays for business trips</t>
  </si>
  <si>
    <t>Contractors</t>
  </si>
  <si>
    <t>Emissions from the use of contractors for field operations</t>
  </si>
  <si>
    <t>Contractor Fuel Use</t>
  </si>
  <si>
    <t>Red diesel</t>
  </si>
  <si>
    <t>If you know the fuel used by the contractor, enter it here</t>
  </si>
  <si>
    <t>No of passes</t>
  </si>
  <si>
    <t>Quantity - Hectares</t>
  </si>
  <si>
    <t>Contractor Operations</t>
  </si>
  <si>
    <t>Add for straw chopping</t>
  </si>
  <si>
    <t>If you don’t know the fuel used by contractors then work it out here through number of operations per hectare.
For spraying and fertiliser applications, don't forget to enter the quantities of products in the Crops and Inputs sections of the calculator.</t>
  </si>
  <si>
    <t>Add furrow press</t>
  </si>
  <si>
    <t>ATV spreading</t>
  </si>
  <si>
    <t>Bale wrapper</t>
  </si>
  <si>
    <t>Baler</t>
  </si>
  <si>
    <t xml:space="preserve">Baling - Heston </t>
  </si>
  <si>
    <t>Baling - round</t>
  </si>
  <si>
    <t>Baling - small rectangular</t>
  </si>
  <si>
    <t>Combining</t>
  </si>
  <si>
    <t>Conventional drilling</t>
  </si>
  <si>
    <t>Cultivator drill</t>
  </si>
  <si>
    <t>Direct drill</t>
  </si>
  <si>
    <t>Discing deep</t>
  </si>
  <si>
    <t>Discing shallow</t>
  </si>
  <si>
    <t>Flat lift rape drilling</t>
  </si>
  <si>
    <t>Flat lifting</t>
  </si>
  <si>
    <t>Forage harvester</t>
  </si>
  <si>
    <t>Hay tedder</t>
  </si>
  <si>
    <t>Liquid fertiliser spreading</t>
  </si>
  <si>
    <t>Min till cultivator</t>
  </si>
  <si>
    <t>Mole ploughing</t>
  </si>
  <si>
    <t>Mouldboard plough</t>
  </si>
  <si>
    <t>Mower</t>
  </si>
  <si>
    <t>Muck spreading</t>
  </si>
  <si>
    <t>OSR swathing</t>
  </si>
  <si>
    <t>Potato Bed Preparation</t>
  </si>
  <si>
    <t>Potato de-stoning</t>
  </si>
  <si>
    <t>Potato Harvesting - Self Propelled</t>
  </si>
  <si>
    <t>Potato Harvesting - Trailed</t>
  </si>
  <si>
    <t>Potato Planting</t>
  </si>
  <si>
    <t>Power harrow drill</t>
  </si>
  <si>
    <t>Power harrowing</t>
  </si>
  <si>
    <t>Pressing</t>
  </si>
  <si>
    <t>Rolling</t>
  </si>
  <si>
    <t>Silage trailer / carting</t>
  </si>
  <si>
    <t>Slurry spreading</t>
  </si>
  <si>
    <t>Solid fertiliser distribution</t>
  </si>
  <si>
    <t>Spraying</t>
  </si>
  <si>
    <t>Spring tine</t>
  </si>
  <si>
    <t>Stubble cultivations (light)</t>
  </si>
  <si>
    <t>Sub soiling</t>
  </si>
  <si>
    <t>Tillage train</t>
  </si>
  <si>
    <t>Umbilical spreading</t>
  </si>
  <si>
    <t>Hay bales</t>
  </si>
  <si>
    <t>Small rectangular</t>
  </si>
  <si>
    <t>Number of bales</t>
  </si>
  <si>
    <t>Option to enter hay baling by number of bales (don't double count with hay baling by area above)</t>
  </si>
  <si>
    <t>Large round</t>
  </si>
  <si>
    <t>Heston</t>
  </si>
  <si>
    <t xml:space="preserve">This will calculate the embodied energy in a range of materials that may be used on farms, including aggregates, metals and plastics. </t>
  </si>
  <si>
    <t>Capital items: for buildings, machinery and larger projects calculate through the Inventory section, which includes similar categories for materials. In Inventory all items are depreciated over 10 years.</t>
  </si>
  <si>
    <t>Area</t>
  </si>
  <si>
    <t>Material</t>
  </si>
  <si>
    <t>Annual usage</t>
  </si>
  <si>
    <t>Aggregates</t>
  </si>
  <si>
    <t xml:space="preserve">This calculates the emissions from production and processing of aggregates, including those used for roads and tracks, concrete, cement, stone and clay products. </t>
  </si>
  <si>
    <t>Roads &amp; tracks</t>
  </si>
  <si>
    <t>Concrete road</t>
  </si>
  <si>
    <t>by area</t>
  </si>
  <si>
    <t>Asphalt / Tarmac</t>
  </si>
  <si>
    <t>by weight</t>
  </si>
  <si>
    <t>(5% binder content)</t>
  </si>
  <si>
    <t>by volume</t>
  </si>
  <si>
    <t>Recycled Asphalt Plannings</t>
  </si>
  <si>
    <t>Aggregate</t>
  </si>
  <si>
    <t>Gravel</t>
  </si>
  <si>
    <t>Concrete</t>
  </si>
  <si>
    <t>General</t>
  </si>
  <si>
    <t>Cement:sand:aggregate ratio 1:1:2</t>
  </si>
  <si>
    <t xml:space="preserve">Cement:sand:aggregate ratio 1:1.5:3 </t>
  </si>
  <si>
    <t xml:space="preserve">Cement:sand:aggregate ratio 1:2:4 </t>
  </si>
  <si>
    <t>Cement:sand:aggregate ratio 1:3:6</t>
  </si>
  <si>
    <t xml:space="preserve">Readymix </t>
  </si>
  <si>
    <t>Reinforced RC 35/45 (CEM 1)</t>
  </si>
  <si>
    <t>Reinforced RC 40/50 (CEM 1)</t>
  </si>
  <si>
    <t>Precast concrete beams &amp; columns</t>
  </si>
  <si>
    <t>Blocks</t>
  </si>
  <si>
    <t>Cement</t>
  </si>
  <si>
    <t xml:space="preserve">General </t>
  </si>
  <si>
    <t>by bag</t>
  </si>
  <si>
    <t>25kg bag</t>
  </si>
  <si>
    <t>Stone</t>
  </si>
  <si>
    <t>Limestone</t>
  </si>
  <si>
    <t>Slate</t>
  </si>
  <si>
    <t>Granite</t>
  </si>
  <si>
    <t>Roof sheets</t>
  </si>
  <si>
    <t>Mineral</t>
  </si>
  <si>
    <t>Bricks &amp; tiles</t>
  </si>
  <si>
    <t>Bricks</t>
  </si>
  <si>
    <t>Clay</t>
  </si>
  <si>
    <t>by unit</t>
  </si>
  <si>
    <t>per brick</t>
  </si>
  <si>
    <t>Tiles</t>
  </si>
  <si>
    <t>Metal</t>
  </si>
  <si>
    <t>This calculates the emissions from production and processing of metals, including a range of steel products and other metals.</t>
  </si>
  <si>
    <t>Steel</t>
  </si>
  <si>
    <t>Section (e.g. I-beams)</t>
  </si>
  <si>
    <t>Plate</t>
  </si>
  <si>
    <t>Rebar</t>
  </si>
  <si>
    <t>100% recycled steel</t>
  </si>
  <si>
    <t xml:space="preserve">Galvanised </t>
  </si>
  <si>
    <t>Stainless</t>
  </si>
  <si>
    <t>Lead</t>
  </si>
  <si>
    <t xml:space="preserve">Copper </t>
  </si>
  <si>
    <t xml:space="preserve">Pipe </t>
  </si>
  <si>
    <t>Aluminium</t>
  </si>
  <si>
    <t>Wood</t>
  </si>
  <si>
    <t>This calculates the emissions from production and processing of wood, including general timber, plywood and MDF.</t>
  </si>
  <si>
    <t>Timber</t>
  </si>
  <si>
    <t>Pine/Spruce</t>
  </si>
  <si>
    <t>50 x 25mm (2"x1")</t>
  </si>
  <si>
    <t>m</t>
  </si>
  <si>
    <t>50 x 50mm (2" x 2")</t>
  </si>
  <si>
    <t>75 x 50mm (3" x 2")</t>
  </si>
  <si>
    <t>100 x 50mm (4" x 2")</t>
  </si>
  <si>
    <t>150 x 50mm (6" x 2")</t>
  </si>
  <si>
    <t>150 x 25mm (6” x 1”)</t>
  </si>
  <si>
    <t>cubic m</t>
  </si>
  <si>
    <t>Plywood</t>
  </si>
  <si>
    <t>6mm 8'x4' (2.4x1.2m) Sheet</t>
  </si>
  <si>
    <t>9mm 8'x4' (2.4x1.2m) Sheet</t>
  </si>
  <si>
    <t>12mm 8'x4' (2.4x1.2m) Sheet</t>
  </si>
  <si>
    <t>18mm 8'x4' (2.4x1.2m) Sheet</t>
  </si>
  <si>
    <t>25mm 8'x4' (2.4x1.2m) Sheet</t>
  </si>
  <si>
    <t>MDF</t>
  </si>
  <si>
    <t>OSB</t>
  </si>
  <si>
    <t>Chipboard</t>
  </si>
  <si>
    <t>Hardwood</t>
  </si>
  <si>
    <t>Glulam</t>
  </si>
  <si>
    <t>Fencing</t>
  </si>
  <si>
    <t>This calculates the emissions from production and processing of fencing products, including wooden posts and steel wire.</t>
  </si>
  <si>
    <t>Fence Posts - Round</t>
  </si>
  <si>
    <t>Height 4' 6”</t>
  </si>
  <si>
    <t>post</t>
  </si>
  <si>
    <t>Height 5' 6”</t>
  </si>
  <si>
    <t>Height 7'</t>
  </si>
  <si>
    <t>Height 8'</t>
  </si>
  <si>
    <t>Fence Posts – half round</t>
  </si>
  <si>
    <t>Wire</t>
  </si>
  <si>
    <t>Electric fence posts</t>
  </si>
  <si>
    <t>Plastic</t>
  </si>
  <si>
    <t>by number</t>
  </si>
  <si>
    <t>number</t>
  </si>
  <si>
    <t>Complete fencing</t>
  </si>
  <si>
    <t>Barbed wire</t>
  </si>
  <si>
    <t>3 strands</t>
  </si>
  <si>
    <t>per m of fence</t>
  </si>
  <si>
    <t>Stock net</t>
  </si>
  <si>
    <t>Only</t>
  </si>
  <si>
    <t>+ 2 strands barbed wire</t>
  </si>
  <si>
    <t>+ 2 strands HT wire</t>
  </si>
  <si>
    <t>HT fence</t>
  </si>
  <si>
    <t>6 lines wire</t>
  </si>
  <si>
    <t xml:space="preserve">Posts </t>
  </si>
  <si>
    <t>Vine tubes</t>
  </si>
  <si>
    <t>Polypropylene</t>
  </si>
  <si>
    <t>Vine ties</t>
  </si>
  <si>
    <t>Water systems</t>
  </si>
  <si>
    <t>This calculates the emissions from production of LDPE, MDPE and PVC water pipe, measured either by weight or by length.</t>
  </si>
  <si>
    <t>Pipes</t>
  </si>
  <si>
    <t>Pipe: HDPE</t>
  </si>
  <si>
    <t>Pipe: LDPE</t>
  </si>
  <si>
    <t>Pipe: PVC</t>
  </si>
  <si>
    <t>12mm Diameter</t>
  </si>
  <si>
    <t>16mm Diameter</t>
  </si>
  <si>
    <t>20mm Diameter</t>
  </si>
  <si>
    <t>25mm Diameter</t>
  </si>
  <si>
    <t>32mm Diameter</t>
  </si>
  <si>
    <t>Pipe: MDPE</t>
  </si>
  <si>
    <t>50mm Diameter</t>
  </si>
  <si>
    <t>63mm Diameter</t>
  </si>
  <si>
    <t>40mm Diameter</t>
  </si>
  <si>
    <t>75mm Diameter</t>
  </si>
  <si>
    <t>90mm Diameter</t>
  </si>
  <si>
    <t>Consumables</t>
  </si>
  <si>
    <t>This calculates the emissions from the production of a range of packaging and other common farm consumables</t>
  </si>
  <si>
    <t>Packaging</t>
  </si>
  <si>
    <t>LDPE Plastic</t>
  </si>
  <si>
    <t>Bags</t>
  </si>
  <si>
    <t>Polythene</t>
  </si>
  <si>
    <t>Paper</t>
  </si>
  <si>
    <t xml:space="preserve">Boxes </t>
  </si>
  <si>
    <t>Cardboard</t>
  </si>
  <si>
    <t>Polystyrene</t>
  </si>
  <si>
    <t>Pallet stretch wrap</t>
  </si>
  <si>
    <t>LDPE film</t>
  </si>
  <si>
    <t>Cans</t>
  </si>
  <si>
    <t xml:space="preserve">Aluminium  </t>
  </si>
  <si>
    <t>Euro Stacking Container 21014 - 600x400x73</t>
  </si>
  <si>
    <t>by Number</t>
  </si>
  <si>
    <t>qnt</t>
  </si>
  <si>
    <t>Punnets - PET</t>
  </si>
  <si>
    <t>Virgin PET</t>
  </si>
  <si>
    <t>Punnets - RPET</t>
  </si>
  <si>
    <t>100% recycled PET</t>
  </si>
  <si>
    <t>Clear Film - PET</t>
  </si>
  <si>
    <t>Raspberry Pot - 4.7L - Type 5504</t>
  </si>
  <si>
    <t>Agricultural consumables</t>
  </si>
  <si>
    <t>Bale wrap</t>
  </si>
  <si>
    <t>1500m x 750mm roll</t>
  </si>
  <si>
    <t>roll</t>
  </si>
  <si>
    <t>1800m x 500mm roll</t>
  </si>
  <si>
    <t>Twine</t>
  </si>
  <si>
    <t>Silage sheet</t>
  </si>
  <si>
    <t>Net wrap</t>
  </si>
  <si>
    <t>Horticultural materials</t>
  </si>
  <si>
    <t>This calculates the emissions from the production of horticultural plastics and fabrics, including fleece, netting, mulches and plastic sheeting</t>
  </si>
  <si>
    <t>Fleece</t>
  </si>
  <si>
    <t>17g/m2</t>
  </si>
  <si>
    <t>25g/m2</t>
  </si>
  <si>
    <t>Netting</t>
  </si>
  <si>
    <t>Windbreak</t>
  </si>
  <si>
    <t>Enviromesh</t>
  </si>
  <si>
    <t>Shade netting</t>
  </si>
  <si>
    <t>Bird netting</t>
  </si>
  <si>
    <t>Ground cover (e.g. mypex)</t>
  </si>
  <si>
    <t>Sheeting</t>
  </si>
  <si>
    <t>by area @ 125mu thickness</t>
  </si>
  <si>
    <t xml:space="preserve">by area @ 85mu </t>
  </si>
  <si>
    <t xml:space="preserve">Glass </t>
  </si>
  <si>
    <t>Rockwool</t>
  </si>
  <si>
    <t xml:space="preserve">Office  </t>
  </si>
  <si>
    <t>by 500 sheets reams</t>
  </si>
  <si>
    <t>Reams</t>
  </si>
  <si>
    <t>Printed media</t>
  </si>
  <si>
    <t>Computers</t>
  </si>
  <si>
    <t>Desktop</t>
  </si>
  <si>
    <t>each</t>
  </si>
  <si>
    <t>Only for new machines</t>
  </si>
  <si>
    <t>Laptop</t>
  </si>
  <si>
    <t>Tyres</t>
  </si>
  <si>
    <t>Rubber</t>
  </si>
  <si>
    <t>Weight</t>
  </si>
  <si>
    <t>Water &amp; Sewage</t>
  </si>
  <si>
    <t>The embodied energy in supply and treatment of water in mains systems</t>
  </si>
  <si>
    <t>Mains water</t>
  </si>
  <si>
    <t>Water</t>
  </si>
  <si>
    <t>Mains sewage treatment</t>
  </si>
  <si>
    <t>Water (non-mains)</t>
  </si>
  <si>
    <t>This is only to record the amount of water used on the farm. Any energy used for pumping water is captured under Fuels</t>
  </si>
  <si>
    <t>Building materials</t>
  </si>
  <si>
    <t>Window units</t>
  </si>
  <si>
    <t>Wooden frame, double glazed</t>
  </si>
  <si>
    <t>1.2m x 1.2m</t>
  </si>
  <si>
    <t>PVC frame, double glazed</t>
  </si>
  <si>
    <t>Insulation</t>
  </si>
  <si>
    <t>Fibreglass</t>
  </si>
  <si>
    <t>Finishing</t>
  </si>
  <si>
    <t>Plaster</t>
  </si>
  <si>
    <t xml:space="preserve">25kg bags </t>
  </si>
  <si>
    <t>bags</t>
  </si>
  <si>
    <t>Plasterboard</t>
  </si>
  <si>
    <t>Carpet</t>
  </si>
  <si>
    <t>by square m</t>
  </si>
  <si>
    <t>Underlay</t>
  </si>
  <si>
    <t>Vinyl flooring</t>
  </si>
  <si>
    <t>Paint</t>
  </si>
  <si>
    <t>m2 per coat applied</t>
  </si>
  <si>
    <t>Glasshouses &amp; polytunnels</t>
  </si>
  <si>
    <t>Glasshouse</t>
  </si>
  <si>
    <t>Galvanised Steel</t>
  </si>
  <si>
    <t>Glass</t>
  </si>
  <si>
    <t>Polytunnel Frame</t>
  </si>
  <si>
    <t>Polytunnel Frames</t>
  </si>
  <si>
    <t>Single Span</t>
  </si>
  <si>
    <t>Width 5.5m</t>
  </si>
  <si>
    <t>Length (m)</t>
  </si>
  <si>
    <t>Width 6.4m</t>
  </si>
  <si>
    <t>Width 7.3m</t>
  </si>
  <si>
    <t>Width 8.2m</t>
  </si>
  <si>
    <t>Width 9.1m</t>
  </si>
  <si>
    <t>Multispan</t>
  </si>
  <si>
    <t>Width 7.9m</t>
  </si>
  <si>
    <t>Polytunnel Cover</t>
  </si>
  <si>
    <t>Polythene (LDPE Film)</t>
  </si>
  <si>
    <t>9.2m wide plastic</t>
  </si>
  <si>
    <t>11.1m wide plastic</t>
  </si>
  <si>
    <t>14.0m wide plastic</t>
  </si>
  <si>
    <t>LDPE Film type</t>
  </si>
  <si>
    <r>
      <rPr>
        <rFont val="Poppins"/>
        <b/>
        <color rgb="FF46382F"/>
        <sz val="10.0"/>
      </rPr>
      <t xml:space="preserve">Width
</t>
    </r>
    <r>
      <rPr>
        <rFont val="Poppins"/>
        <b val="0"/>
        <color rgb="FF46382F"/>
        <sz val="10.0"/>
      </rPr>
      <t>(m)</t>
    </r>
  </si>
  <si>
    <r>
      <rPr>
        <rFont val="Poppins"/>
        <b/>
        <color rgb="FF46382F"/>
        <sz val="10.0"/>
      </rPr>
      <t xml:space="preserve">Length
</t>
    </r>
    <r>
      <rPr>
        <rFont val="Poppins"/>
        <color rgb="FF46382F"/>
        <sz val="10.0"/>
      </rPr>
      <t>(m)</t>
    </r>
  </si>
  <si>
    <t>Custom polytunnel cover</t>
  </si>
  <si>
    <t xml:space="preserve">Clear 150 </t>
  </si>
  <si>
    <t>Clear 180</t>
  </si>
  <si>
    <t>Luminance 55 150</t>
  </si>
  <si>
    <t xml:space="preserve">Luminance 55 180 </t>
  </si>
  <si>
    <t xml:space="preserve">Luminance 150 </t>
  </si>
  <si>
    <t>Luminance 180</t>
  </si>
  <si>
    <t xml:space="preserve">This calculates capital items which are considered to depreciate thier carbon over 10 years. </t>
  </si>
  <si>
    <t>Constructions and custom projects can be built up from a range of items using "custom" and then entering items as per the "materials" tab</t>
  </si>
  <si>
    <t>Title</t>
  </si>
  <si>
    <t>Year bought new or built</t>
  </si>
  <si>
    <t>Road vehicles</t>
  </si>
  <si>
    <t>£</t>
  </si>
  <si>
    <t>Cars &amp; vans</t>
  </si>
  <si>
    <t>Amount spent (new vehicle)</t>
  </si>
  <si>
    <t>e.g. small delivery van (YS20 123)</t>
  </si>
  <si>
    <t>30 000</t>
  </si>
  <si>
    <t>2020</t>
  </si>
  <si>
    <t>e.g. Delivery van 1 - £30, 000 - 2020</t>
  </si>
  <si>
    <t>Enter the year the item was purchased when brand new. If secondhand, please enter the year it was originally built and first sold</t>
  </si>
  <si>
    <t>Farm Machinery</t>
  </si>
  <si>
    <t>Horse power</t>
  </si>
  <si>
    <t>Tractors</t>
  </si>
  <si>
    <t>by engine size</t>
  </si>
  <si>
    <t>e.g. NH 24hp compact (blue)</t>
  </si>
  <si>
    <t>2018</t>
  </si>
  <si>
    <t>e.g. Tractor 1 - 508HP - 2019
Enter the year the item was purchased when brand new. If secondhand, please enter the year it was originally built and first sold</t>
  </si>
  <si>
    <t>Combine harvester</t>
  </si>
  <si>
    <t>Add extra rows where necessary for multiple entries in each category.</t>
  </si>
  <si>
    <t>Fore end loader</t>
  </si>
  <si>
    <t>Potato harvester</t>
  </si>
  <si>
    <t>(Self propelled)</t>
  </si>
  <si>
    <t>Sprayer</t>
  </si>
  <si>
    <t>Tonnes</t>
  </si>
  <si>
    <t>Forklift Truck</t>
  </si>
  <si>
    <t>by carrying capacity</t>
  </si>
  <si>
    <t>quantity</t>
  </si>
  <si>
    <t>Diesel Generator -110kVA</t>
  </si>
  <si>
    <t>by quantity</t>
  </si>
  <si>
    <t>Implements</t>
  </si>
  <si>
    <t xml:space="preserve">Metal  </t>
  </si>
  <si>
    <t>Agricultural buildings</t>
  </si>
  <si>
    <t>Agricultural builidings</t>
  </si>
  <si>
    <t>Custom build</t>
  </si>
  <si>
    <t>e.g. Top field shed 20 x 5m</t>
  </si>
  <si>
    <t>2015</t>
  </si>
  <si>
    <t>Standard construction – steel frame, concrete floor, roof sheets and timber sides. For example, 2017 shed, 25m x 10m (250m2).</t>
  </si>
  <si>
    <t>e.g. Long barn 30 x 5m</t>
  </si>
  <si>
    <t>Add extra rows for multiple buildings/ projects.</t>
  </si>
  <si>
    <t>Custom</t>
  </si>
  <si>
    <t xml:space="preserve">For custom build projects and constructions, please enter the details above and then compile a list of materials from the materials tab which can be entered into the Calculator as items associated with the custom project (as an inventory item). See the tutorial video at https://youtu.be/3rWsT6NiKOw </t>
  </si>
  <si>
    <t>For example: "Livestock shed: 2020" is the project. Materials list includes: Concrete (general) 50 tonnes; Steel (galvanised) 5 tonnes; Timber (general) 15 tonnes; Roof sheets 2 tonnes.</t>
  </si>
  <si>
    <t>Project title</t>
  </si>
  <si>
    <t>Quantity</t>
  </si>
  <si>
    <t>e.g. Livestock shed (bottom field)</t>
  </si>
  <si>
    <t>Concrete, Cement:sand:aggregate ratio 1:2:4 , by weight, (t)</t>
  </si>
  <si>
    <t>Steel, Galvanised , by weight, (t)</t>
  </si>
  <si>
    <t>Timber, General, by weight, (t)</t>
  </si>
  <si>
    <t>Roof sheets, Mineral, by weight, (t)</t>
  </si>
  <si>
    <t>Add extra rows for extra materials and for multiple buildings/ projects.</t>
  </si>
  <si>
    <t>This section works out the carbon dioxide and nitrous oxide emissions from fertility and biomass inputs to your cropping systems</t>
  </si>
  <si>
    <r>
      <rPr>
        <rFont val="Poppins"/>
        <b/>
        <color rgb="FFFFFFFF"/>
        <sz val="12.0"/>
      </rPr>
      <t xml:space="preserve">Harvest quantity 
</t>
    </r>
    <r>
      <rPr>
        <rFont val="Poppins"/>
        <b val="0"/>
        <color rgb="FFFFFFFF"/>
        <sz val="12.0"/>
      </rPr>
      <t>(t/yr)</t>
    </r>
  </si>
  <si>
    <r>
      <rPr>
        <rFont val="Poppins"/>
        <b/>
        <color rgb="FFFFFFFF"/>
        <sz val="12.0"/>
      </rPr>
      <t xml:space="preserve">Area under Cultivation 
</t>
    </r>
    <r>
      <rPr>
        <rFont val="Poppins"/>
        <b val="0"/>
        <color rgb="FFFFFFFF"/>
        <sz val="12.0"/>
      </rPr>
      <t>(ha)</t>
    </r>
  </si>
  <si>
    <t>Agricultural crops</t>
  </si>
  <si>
    <t>Wheat</t>
  </si>
  <si>
    <t>Tonnes Fresh Weight</t>
  </si>
  <si>
    <t>Enter total area and yield for each crop grown on the farm in the reporting period.</t>
  </si>
  <si>
    <t>Barley</t>
  </si>
  <si>
    <t>Oats</t>
  </si>
  <si>
    <t>Oil Seed Rape</t>
  </si>
  <si>
    <t>Linseed</t>
  </si>
  <si>
    <t>Field Beans &amp; Dry Peas</t>
  </si>
  <si>
    <t>Lupins</t>
  </si>
  <si>
    <t>Soya</t>
  </si>
  <si>
    <t>Maize</t>
  </si>
  <si>
    <t>Fodder crops – maize</t>
  </si>
  <si>
    <t>Fooder crops – leafy</t>
  </si>
  <si>
    <t>Fodder crops – root</t>
  </si>
  <si>
    <t>Sugar Beet</t>
  </si>
  <si>
    <t>Rye, Triticale</t>
  </si>
  <si>
    <t>Horticultural crops - Vegetables</t>
  </si>
  <si>
    <t>Potatoes</t>
  </si>
  <si>
    <t>Enter total area and yield for each crop grown on the farm in the reporting period</t>
  </si>
  <si>
    <t>Vegetables (general)</t>
  </si>
  <si>
    <t>Beans and peas</t>
  </si>
  <si>
    <t>Custom Vegetables</t>
  </si>
  <si>
    <t>Horticultural crops - Fruits</t>
  </si>
  <si>
    <t>Apples</t>
  </si>
  <si>
    <t xml:space="preserve">Perennial crops are currently only used to give an indication of crop yield and feed into nitrogen balance calculations (they do not contribute to GHG flux in the current version of the Calculator) </t>
  </si>
  <si>
    <t>Pears</t>
  </si>
  <si>
    <t>Nuts</t>
  </si>
  <si>
    <t>Cherries</t>
  </si>
  <si>
    <t>Plums</t>
  </si>
  <si>
    <t>Raspberries</t>
  </si>
  <si>
    <t>Strawberries</t>
  </si>
  <si>
    <t>Blackberries</t>
  </si>
  <si>
    <t xml:space="preserve">Gooseberries </t>
  </si>
  <si>
    <t>Redcurrants</t>
  </si>
  <si>
    <t>Blackcurrants</t>
  </si>
  <si>
    <t>Cranberries</t>
  </si>
  <si>
    <t>Kiwiberries</t>
  </si>
  <si>
    <t>Blueberries</t>
  </si>
  <si>
    <t>Grapes</t>
  </si>
  <si>
    <t>Tree Crops</t>
  </si>
  <si>
    <t>Firewood</t>
  </si>
  <si>
    <t>Tonnes Sold</t>
  </si>
  <si>
    <t>Tree crops are currently only used to give an indication of crop yield (they do not contribute to GHG flux in the current version of the Calculator)</t>
  </si>
  <si>
    <t>Christmas Trees</t>
  </si>
  <si>
    <t>Imported Organic Fertility</t>
  </si>
  <si>
    <t>Cattle Manure - FYM - Autumn Application</t>
  </si>
  <si>
    <t>Quanitites of brought-in manures</t>
  </si>
  <si>
    <t>Cattle Manure - FYM - Spring Application</t>
  </si>
  <si>
    <t>Cattle Slurry - 6% DM - Spring Application</t>
  </si>
  <si>
    <t>Cattle Slurry - 6% DM - Autumn Application</t>
  </si>
  <si>
    <t>Pig Manure - FYM - Spring Application</t>
  </si>
  <si>
    <t>Pig Manure - FYM - Autumn Application</t>
  </si>
  <si>
    <t>Pig Slurry - 4% DM - Spring Application</t>
  </si>
  <si>
    <t>Pig Slurry - 4% DM - Autumn Application</t>
  </si>
  <si>
    <t>Poultry Manure - 40% DM - Spring Application</t>
  </si>
  <si>
    <t>Poultry Manure - 40% DM - Autumn Application</t>
  </si>
  <si>
    <t>Green Waste Compost - Spring Application</t>
  </si>
  <si>
    <t>Quantity of brought-in or home-produced compost</t>
  </si>
  <si>
    <t>Green Waste Compost - Autumn Application</t>
  </si>
  <si>
    <t>AD digestate - Spring Application</t>
  </si>
  <si>
    <t>Quantity of brought-in digestate/ water treatment cake</t>
  </si>
  <si>
    <t>AD digestate - Autumn Application</t>
  </si>
  <si>
    <t>Waste Water Treatment Cake</t>
  </si>
  <si>
    <t xml:space="preserve">Exported Cattle Manure  </t>
  </si>
  <si>
    <t>Exported</t>
  </si>
  <si>
    <t>Use to log cattle manure sold/ sent off-farm</t>
  </si>
  <si>
    <t>Straw</t>
  </si>
  <si>
    <t>Organic</t>
  </si>
  <si>
    <t>Use to log straw brought-in and used on farm for anything other than animal feed</t>
  </si>
  <si>
    <t xml:space="preserve">Non -organic </t>
  </si>
  <si>
    <t xml:space="preserve">Tonnes </t>
  </si>
  <si>
    <t>Anaerobic Digestion plants</t>
  </si>
  <si>
    <t>Running of an AD plant</t>
  </si>
  <si>
    <t>Tonnes (imported feedstock)</t>
  </si>
  <si>
    <t>If you are running an AD plant, you should complete both sections with the same value. Exported and on-farm use of resulting biogas or electricity can be recorded in Fuels, however, please note that there is no direct sequestration or emissions saving calculated for these - any energy savings will be captured by your fuel use. Energy/ fuel exported to grid does not offset your footprint (in line with GHG protocol guidance).</t>
  </si>
  <si>
    <t>Fugitive methane loss</t>
  </si>
  <si>
    <t>Lime and mineral fertilisers</t>
  </si>
  <si>
    <t>Lime</t>
  </si>
  <si>
    <t>Ground limestone</t>
  </si>
  <si>
    <t>Tonne of product</t>
  </si>
  <si>
    <t>Burnt lime (or chalk)</t>
  </si>
  <si>
    <r>
      <rPr>
        <rFont val="Poppins"/>
        <color rgb="FF46382F"/>
        <sz val="10.0"/>
      </rPr>
      <t xml:space="preserve">LimeX 
</t>
    </r>
    <r>
      <rPr>
        <rFont val="Poppins"/>
        <color rgb="FF46382F"/>
        <sz val="8.0"/>
      </rPr>
      <t xml:space="preserve">(Ca 220kg/t, P2O5 9kg/t, Mg 8kg/t, SO3 7kg/t) </t>
    </r>
  </si>
  <si>
    <t>Rock phosphate (P)</t>
  </si>
  <si>
    <t>Per t of P</t>
  </si>
  <si>
    <t>Rock potash (K)</t>
  </si>
  <si>
    <t>Per t of K</t>
  </si>
  <si>
    <t>K fertiliser</t>
  </si>
  <si>
    <t>Gypsum</t>
  </si>
  <si>
    <t>Per t of Sulphur</t>
  </si>
  <si>
    <t>Phosphoric acid</t>
  </si>
  <si>
    <t>Potassium sulfate</t>
  </si>
  <si>
    <t>Sulfuric acid</t>
  </si>
  <si>
    <t>Green Manures</t>
  </si>
  <si>
    <t>Alfalfa/ Lucerne</t>
  </si>
  <si>
    <t>Only enter data for green manures in the year that they are 'renewed' i.e. ploughed in, not every year that the crop is in the ground.</t>
  </si>
  <si>
    <t>Non-legume hay</t>
  </si>
  <si>
    <t>N-fixing forages</t>
  </si>
  <si>
    <t>Non N-fixing foraes</t>
  </si>
  <si>
    <t>Perennial Grasses</t>
  </si>
  <si>
    <t>Grass-Clover Mixtures</t>
  </si>
  <si>
    <t>Plant raising media</t>
  </si>
  <si>
    <t>Peat (UK)</t>
  </si>
  <si>
    <t>Peat (Ireland)</t>
  </si>
  <si>
    <t>Peat (Finland/Russia)</t>
  </si>
  <si>
    <t>Green Waste Compost</t>
  </si>
  <si>
    <t>Coir</t>
  </si>
  <si>
    <t>Bark</t>
  </si>
  <si>
    <t>Wood fibre</t>
  </si>
  <si>
    <t>Perlite</t>
  </si>
  <si>
    <t>Vermiculite</t>
  </si>
  <si>
    <t>Seed</t>
  </si>
  <si>
    <t>Seed Potatoes</t>
  </si>
  <si>
    <t xml:space="preserve">This section takes account of all the CO2 emissions associated with the production and application of agro chemicals </t>
  </si>
  <si>
    <t>Type</t>
  </si>
  <si>
    <t>Region of manufacture</t>
  </si>
  <si>
    <t>Fertiliser</t>
  </si>
  <si>
    <t>Ammonium Nitrate</t>
  </si>
  <si>
    <t>34.5% N</t>
  </si>
  <si>
    <t>Quantity of product used annually.
Check invoices from suppliers.
Region of manufacture alters carbon footprint.</t>
  </si>
  <si>
    <t>Calcium Ammonium Nitrate</t>
  </si>
  <si>
    <t>27% N</t>
  </si>
  <si>
    <t>Ammonium nitrosulphate</t>
  </si>
  <si>
    <t>26%N 14%S</t>
  </si>
  <si>
    <t>Calcium Nitrate</t>
  </si>
  <si>
    <t>15.5% N</t>
  </si>
  <si>
    <t>Ammonium Sulphate</t>
  </si>
  <si>
    <t>21%N, 24%S</t>
  </si>
  <si>
    <t>Ammonium Phosphate</t>
  </si>
  <si>
    <t>18%N, 46%P2O5</t>
  </si>
  <si>
    <t>Urea</t>
  </si>
  <si>
    <t>46%N</t>
  </si>
  <si>
    <t>Urea ammonium nitrate</t>
  </si>
  <si>
    <t>30%N</t>
  </si>
  <si>
    <t>NPK 15-15-15</t>
  </si>
  <si>
    <t>15%N, 15% P2O5 15%K2O</t>
  </si>
  <si>
    <t>Triple super phosphate</t>
  </si>
  <si>
    <t>48%P2O5</t>
  </si>
  <si>
    <t>Muriate of Potash</t>
  </si>
  <si>
    <t>60%K2O</t>
  </si>
  <si>
    <t>Super phosphate</t>
  </si>
  <si>
    <t>21% P2O5</t>
  </si>
  <si>
    <t>Specific</t>
  </si>
  <si>
    <t>Mole Valley Power blend 25-10-18</t>
  </si>
  <si>
    <t>(N:P:K)</t>
  </si>
  <si>
    <t>Quantity of product used annually.
Check invoices from suppliers.</t>
  </si>
  <si>
    <t>Mole Valley Power blend 26-14-14</t>
  </si>
  <si>
    <t>Mole Valley Power blend 30-0-21</t>
  </si>
  <si>
    <t>Mole Valley Power blend 36-7-7</t>
  </si>
  <si>
    <t>Mole Valley Power blend 36-17-0</t>
  </si>
  <si>
    <t>YaraBela Extran 33.5</t>
  </si>
  <si>
    <t>33.5% N</t>
  </si>
  <si>
    <t>YaraBela Extran 27</t>
  </si>
  <si>
    <t>YaraVera</t>
  </si>
  <si>
    <t>46%N (urea)</t>
  </si>
  <si>
    <t>YaraUAN</t>
  </si>
  <si>
    <t>30%N (UAN)</t>
  </si>
  <si>
    <t>YaraLiva</t>
  </si>
  <si>
    <t xml:space="preserve">15.5% N </t>
  </si>
  <si>
    <t>YaraMila</t>
  </si>
  <si>
    <t>CF Nitram</t>
  </si>
  <si>
    <t>CF Double Top</t>
  </si>
  <si>
    <t>27% N, 30% SO3</t>
  </si>
  <si>
    <t>CF Single Top</t>
  </si>
  <si>
    <t>27% N, 12% SO3</t>
  </si>
  <si>
    <t>CF NK Sulphur</t>
  </si>
  <si>
    <t>27% N, 6% K2O, 6% SO3</t>
  </si>
  <si>
    <t>CF KayNitro Sulphur</t>
  </si>
  <si>
    <t>25% N, 13% K2O, 7% SO3</t>
  </si>
  <si>
    <t>CF CropMaster Sulphur</t>
  </si>
  <si>
    <t>27% N, 4% P2O5, 4% K2O, 7% SO3</t>
  </si>
  <si>
    <t>CF MultiCut Sulphur</t>
  </si>
  <si>
    <t>23% N, 4% P2O5, 13% K2O, 7% SO3</t>
  </si>
  <si>
    <t>CF Heartland Sulphur</t>
  </si>
  <si>
    <t>24% N, 8% P2O5, 8% K2O, 8% SO3</t>
  </si>
  <si>
    <t>CF PremierCut Sulphur</t>
  </si>
  <si>
    <t>20% N, 8% P2O5, 12% K2O, 7% SO3</t>
  </si>
  <si>
    <t>CF Swardsman</t>
  </si>
  <si>
    <t>25% N, 5% P2O5, 5% K2O</t>
  </si>
  <si>
    <t>CF Twenty Ten Ten</t>
  </si>
  <si>
    <t>20% N, 10% P2O5, 10% K2O</t>
  </si>
  <si>
    <t>Kalfos</t>
  </si>
  <si>
    <t>Origin CAN</t>
  </si>
  <si>
    <t>Origin 14-14-21 + 7SO3 + 0.02B</t>
  </si>
  <si>
    <t>14% N, 14% P2O5, 21% K + 7% SO3 + 0.02% B</t>
  </si>
  <si>
    <t>Origin 16-16-16 + 7SO3 + 0.02B</t>
  </si>
  <si>
    <t>16% N, 16% P2O5, 16% K + 7% SO3 + 0.02% B</t>
  </si>
  <si>
    <t>Origin 10-10-20 + 7SO3 + 0.02B</t>
  </si>
  <si>
    <t>10% N, 10% P2O5, 20% K + 7% SO3 + 0.02% B</t>
  </si>
  <si>
    <t>Fertiliser Blends</t>
  </si>
  <si>
    <t>Custom Blends</t>
  </si>
  <si>
    <t>% N 
(as Ammonium nitrate)</t>
  </si>
  <si>
    <t>% N 
(as Urea)</t>
  </si>
  <si>
    <t>% P (Phosphate)</t>
  </si>
  <si>
    <t>% K 
(Potash)</t>
  </si>
  <si>
    <t>Tonnes of product</t>
  </si>
  <si>
    <t>Quantity of product used and % of each element</t>
  </si>
  <si>
    <t>Specific fertiliser – known footprint</t>
  </si>
  <si>
    <t>Name</t>
  </si>
  <si>
    <r>
      <rPr>
        <rFont val="Poppins"/>
        <b/>
        <color rgb="FF000000"/>
        <sz val="10.0"/>
      </rPr>
      <t xml:space="preserve">Nitrogen Content
</t>
    </r>
    <r>
      <rPr>
        <rFont val="Poppins"/>
        <b/>
        <color rgb="FF000000"/>
        <sz val="10.0"/>
      </rPr>
      <t>(kg N / kg input)</t>
    </r>
  </si>
  <si>
    <r>
      <rPr>
        <rFont val="Poppins"/>
        <b/>
        <color rgb="FF000000"/>
        <sz val="10.0"/>
      </rPr>
      <t xml:space="preserve">Known Footprint
</t>
    </r>
    <r>
      <rPr>
        <rFont val="Poppins"/>
        <b/>
        <color rgb="FF000000"/>
        <sz val="10.0"/>
      </rPr>
      <t>(kgCO2e/kg)</t>
    </r>
  </si>
  <si>
    <t>Direct entry</t>
  </si>
  <si>
    <t>Use this option if your fertiliser shows the specific carbon footprint on the label.</t>
  </si>
  <si>
    <t>Sprays - Generic</t>
  </si>
  <si>
    <t>Generic sprays</t>
  </si>
  <si>
    <t>Fungicide</t>
  </si>
  <si>
    <t>kg of active ingredient</t>
  </si>
  <si>
    <t>Growth Regulator</t>
  </si>
  <si>
    <t>Herbicide</t>
  </si>
  <si>
    <t>Insecticide</t>
  </si>
  <si>
    <t>Molluscicides</t>
  </si>
  <si>
    <t>Totals from individual sprays (below)</t>
  </si>
  <si>
    <t xml:space="preserve">If you have many sprays to enter, collect your data below and the total kg active ingredient will show here for you to enter into the Calculator as a generic spray </t>
  </si>
  <si>
    <t>Sprays - Actual</t>
  </si>
  <si>
    <r>
      <rPr>
        <rFont val="Poppins"/>
        <b/>
        <color theme="1"/>
        <sz val="10.0"/>
      </rPr>
      <t xml:space="preserve">Quantity 
</t>
    </r>
    <r>
      <rPr>
        <rFont val="Poppins"/>
        <b val="0"/>
        <color theme="1"/>
        <sz val="10.0"/>
      </rPr>
      <t>(kg)</t>
    </r>
  </si>
  <si>
    <r>
      <rPr>
        <rFont val="Poppins"/>
        <b/>
        <color theme="1"/>
        <sz val="10.0"/>
      </rPr>
      <t xml:space="preserve">Quantity 
</t>
    </r>
    <r>
      <rPr>
        <rFont val="Poppins"/>
        <b val="0"/>
        <color theme="1"/>
        <sz val="10.0"/>
      </rPr>
      <t>(litres)</t>
    </r>
  </si>
  <si>
    <r>
      <rPr>
        <rFont val="Poppins"/>
        <b/>
        <color rgb="FFE9F4F3"/>
        <sz val="10.0"/>
      </rPr>
      <t xml:space="preserve">Active Ingredient Content
</t>
    </r>
    <r>
      <rPr>
        <rFont val="Poppins"/>
        <b val="0"/>
        <color rgb="FFE9F4F3"/>
        <sz val="10.0"/>
      </rPr>
      <t>(g/kg)</t>
    </r>
  </si>
  <si>
    <r>
      <rPr>
        <rFont val="Poppins"/>
        <b/>
        <color rgb="FFE9F4F3"/>
        <sz val="10.0"/>
      </rPr>
      <t xml:space="preserve">Active Ingredient Content
</t>
    </r>
    <r>
      <rPr>
        <rFont val="Poppins"/>
        <b val="0"/>
        <color rgb="FFE9F4F3"/>
        <sz val="10.0"/>
      </rPr>
      <t>(g/litre)</t>
    </r>
  </si>
  <si>
    <t>total active ingredient</t>
  </si>
  <si>
    <t xml:space="preserve">
Fungicides</t>
  </si>
  <si>
    <t>Abringo</t>
  </si>
  <si>
    <r>
      <rPr>
        <rFont val="Poppins"/>
        <color rgb="FF000000"/>
        <sz val="10.0"/>
      </rPr>
      <t xml:space="preserve">We have provided active ingredient contents for over 250 sprays in the current version of the Calculator based on the UK HSE Pesticides Register. Enter your quantities for specific pesticides in the white boxes on this sheet and the active ingredient content will be totalled for you above (dark green boxes). 
If you only have a small number of sprays you can enter these individually on the Calculator.
If you have a long list of sprays to add, you can add the totals (above) as generic sprays instead.
To find a spray on the list, use Ctrl + F (or Edit &gt; Find &amp; replace)
If your spray does not appear on the list, consult the packaging or safety data sheet for the active ingredient content of the product and/ or search the </t>
    </r>
    <r>
      <rPr>
        <rFont val="Poppins"/>
        <color rgb="FF1155CC"/>
        <sz val="10.0"/>
        <u/>
      </rPr>
      <t>UK HSE Pesticides Register</t>
    </r>
    <r>
      <rPr>
        <rFont val="Poppins"/>
        <color rgb="FF000000"/>
        <sz val="10.0"/>
      </rPr>
      <t xml:space="preserve"> to find the information.</t>
    </r>
  </si>
  <si>
    <t>Adexar</t>
  </si>
  <si>
    <t>Affix</t>
  </si>
  <si>
    <t>Alto elite</t>
  </si>
  <si>
    <t>Amistar</t>
  </si>
  <si>
    <t>Arizona</t>
  </si>
  <si>
    <t>Artio</t>
  </si>
  <si>
    <t>Ascra Xpro</t>
  </si>
  <si>
    <t>Aurelia</t>
  </si>
  <si>
    <t>Aviator 235 XPro</t>
  </si>
  <si>
    <t>Azoxystar</t>
  </si>
  <si>
    <t>Boogie X Pro</t>
  </si>
  <si>
    <t>Capalo</t>
  </si>
  <si>
    <t>Cebara</t>
  </si>
  <si>
    <t>Cello</t>
  </si>
  <si>
    <t>Ceratavo plus</t>
  </si>
  <si>
    <t>Chlorthalis</t>
  </si>
  <si>
    <t>Claw</t>
  </si>
  <si>
    <t>Clayton Spigot</t>
  </si>
  <si>
    <t>Clayton Tebucon 250 EW</t>
  </si>
  <si>
    <t>Cleancrop celeb</t>
  </si>
  <si>
    <t>Comet 200</t>
  </si>
  <si>
    <t>Consol</t>
  </si>
  <si>
    <t>Custodia</t>
  </si>
  <si>
    <t>Cyflamid</t>
  </si>
  <si>
    <t>Daconil</t>
  </si>
  <si>
    <t>Deacon</t>
  </si>
  <si>
    <t>Difcor 250 EC</t>
  </si>
  <si>
    <t>Divexo</t>
  </si>
  <si>
    <t>Eclipse</t>
  </si>
  <si>
    <t>Elatus Era</t>
  </si>
  <si>
    <t>Elatus Plus</t>
  </si>
  <si>
    <t>Epic</t>
  </si>
  <si>
    <t>Ergon</t>
  </si>
  <si>
    <t>Escolta</t>
  </si>
  <si>
    <t>Esker</t>
  </si>
  <si>
    <t>Euskatel</t>
  </si>
  <si>
    <t>Fandango</t>
  </si>
  <si>
    <t>Filan</t>
  </si>
  <si>
    <t>Firefly</t>
  </si>
  <si>
    <t>Flinch</t>
  </si>
  <si>
    <t>Haven</t>
  </si>
  <si>
    <t>Helix</t>
  </si>
  <si>
    <t>Imtrex</t>
  </si>
  <si>
    <t>Inception Xpro</t>
  </si>
  <si>
    <t>Iodus</t>
  </si>
  <si>
    <t>Jager</t>
  </si>
  <si>
    <t>Jaunt</t>
  </si>
  <si>
    <t>Jenton</t>
  </si>
  <si>
    <t>Justice</t>
  </si>
  <si>
    <t>Kayak</t>
  </si>
  <si>
    <t>Kestrel</t>
  </si>
  <si>
    <t>Legate</t>
  </si>
  <si>
    <t>Legend</t>
  </si>
  <si>
    <t>Lentyma XE</t>
  </si>
  <si>
    <t>Lenvyor Duo</t>
  </si>
  <si>
    <t>Lizard</t>
  </si>
  <si>
    <t>Mirador Extra</t>
  </si>
  <si>
    <t>Mobius</t>
  </si>
  <si>
    <t>Mohawk CS</t>
  </si>
  <si>
    <t>Myresa</t>
  </si>
  <si>
    <t>Pecari 250EC</t>
  </si>
  <si>
    <t>Pecari 300EC</t>
  </si>
  <si>
    <t>Pentangle</t>
  </si>
  <si>
    <t>Phoenix</t>
  </si>
  <si>
    <t>Priaxor EC</t>
  </si>
  <si>
    <t>Princess</t>
  </si>
  <si>
    <t>Proline 275</t>
  </si>
  <si>
    <t>Pronto</t>
  </si>
  <si>
    <t>Propel Xpro</t>
  </si>
  <si>
    <t>Prosaro</t>
  </si>
  <si>
    <t>Recital</t>
  </si>
  <si>
    <t>Retengo 200</t>
  </si>
  <si>
    <t>Revystar XE</t>
  </si>
  <si>
    <t>Rylox</t>
  </si>
  <si>
    <t>Sakura</t>
  </si>
  <si>
    <t>SAN703</t>
  </si>
  <si>
    <t>Seraphin</t>
  </si>
  <si>
    <t>Signum</t>
  </si>
  <si>
    <t>Siltra Xpro</t>
  </si>
  <si>
    <t>Soleil</t>
  </si>
  <si>
    <t>Sunorg Pro</t>
  </si>
  <si>
    <t>Swift SC</t>
  </si>
  <si>
    <t>Talius</t>
  </si>
  <si>
    <t>Tebucur 250</t>
  </si>
  <si>
    <t>Thiopron</t>
  </si>
  <si>
    <t>Toledo</t>
  </si>
  <si>
    <t>Toprex</t>
  </si>
  <si>
    <t>Toscana</t>
  </si>
  <si>
    <t>Ultraline</t>
  </si>
  <si>
    <t>Variano XPro</t>
  </si>
  <si>
    <t>Velogy Plus</t>
  </si>
  <si>
    <t>Vesuvius green</t>
  </si>
  <si>
    <t>Zoxis</t>
  </si>
  <si>
    <r>
      <rPr>
        <rFont val="Poppins"/>
        <b/>
        <color theme="1"/>
        <sz val="10.0"/>
      </rPr>
      <t xml:space="preserve">Quantity 
</t>
    </r>
    <r>
      <rPr>
        <rFont val="Poppins"/>
        <b val="0"/>
        <color theme="1"/>
        <sz val="10.0"/>
      </rPr>
      <t>(kg)</t>
    </r>
  </si>
  <si>
    <r>
      <rPr>
        <rFont val="Poppins"/>
        <b/>
        <color theme="1"/>
        <sz val="10.0"/>
      </rPr>
      <t xml:space="preserve">Quantity 
</t>
    </r>
    <r>
      <rPr>
        <rFont val="Poppins"/>
        <b val="0"/>
        <color theme="1"/>
        <sz val="10.0"/>
      </rPr>
      <t>(litres)</t>
    </r>
  </si>
  <si>
    <r>
      <rPr>
        <rFont val="Poppins"/>
        <b/>
        <color rgb="FFE9F4F3"/>
        <sz val="10.0"/>
      </rPr>
      <t xml:space="preserve">Active Ingredient Content
</t>
    </r>
    <r>
      <rPr>
        <rFont val="Poppins"/>
        <b val="0"/>
        <color rgb="FFE9F4F3"/>
        <sz val="10.0"/>
      </rPr>
      <t>(g/kg)</t>
    </r>
  </si>
  <si>
    <r>
      <rPr>
        <rFont val="Poppins"/>
        <b/>
        <color rgb="FFE9F4F3"/>
        <sz val="10.0"/>
      </rPr>
      <t xml:space="preserve">Active Ingredient Content
</t>
    </r>
    <r>
      <rPr>
        <rFont val="Poppins"/>
        <b val="0"/>
        <color rgb="FFE9F4F3"/>
        <sz val="10.0"/>
      </rPr>
      <t>(g/litre)</t>
    </r>
  </si>
  <si>
    <r>
      <rPr>
        <rFont val="Poppins"/>
        <color theme="1"/>
        <sz val="10.0"/>
      </rPr>
      <t xml:space="preserve">
</t>
    </r>
    <r>
      <rPr>
        <rFont val="Poppins"/>
        <color theme="1"/>
        <sz val="10.0"/>
      </rPr>
      <t>Herbicides</t>
    </r>
  </si>
  <si>
    <t>Ally max SX</t>
  </si>
  <si>
    <t>Anthem</t>
  </si>
  <si>
    <t>Arbiter</t>
  </si>
  <si>
    <t>Argosy</t>
  </si>
  <si>
    <t>Astrokerb</t>
  </si>
  <si>
    <t>Avadex Excel 15G</t>
  </si>
  <si>
    <t>Avadex Factor</t>
  </si>
  <si>
    <t>Avocet</t>
  </si>
  <si>
    <t>Axial One</t>
  </si>
  <si>
    <t>Axial Pro</t>
  </si>
  <si>
    <t>Azural</t>
  </si>
  <si>
    <t>Banastar</t>
  </si>
  <si>
    <t>Barclay propyz</t>
  </si>
  <si>
    <t>Bassagran SG</t>
  </si>
  <si>
    <t>Belkar</t>
  </si>
  <si>
    <t>Benta 480 SL</t>
  </si>
  <si>
    <t>Betanal Tandem</t>
  </si>
  <si>
    <t>Blanco</t>
  </si>
  <si>
    <t>Broadway star</t>
  </si>
  <si>
    <t>Callisto</t>
  </si>
  <si>
    <t>Centium 360 SL</t>
  </si>
  <si>
    <t>Centurion max</t>
  </si>
  <si>
    <t>Chekker</t>
  </si>
  <si>
    <t>Choriste</t>
  </si>
  <si>
    <t>Claymore</t>
  </si>
  <si>
    <t>Clayton El Nino</t>
  </si>
  <si>
    <t>Cleancrop Diode</t>
  </si>
  <si>
    <t>Cleancrop Forward</t>
  </si>
  <si>
    <t>Cleancrop Gallifrey 3</t>
  </si>
  <si>
    <t>Cleancrop Mondial</t>
  </si>
  <si>
    <t>Cleancrop Signifier</t>
  </si>
  <si>
    <t>Cleancrop Tungsten</t>
  </si>
  <si>
    <t>Cleravo</t>
  </si>
  <si>
    <t>Compitox plus</t>
  </si>
  <si>
    <t>Credit</t>
  </si>
  <si>
    <t>Crystal / Crystal S</t>
  </si>
  <si>
    <t>Debut</t>
  </si>
  <si>
    <t>Dow shield 400</t>
  </si>
  <si>
    <t>Duplosan Kv</t>
  </si>
  <si>
    <t>Duplosan Super</t>
  </si>
  <si>
    <t>Dymid</t>
  </si>
  <si>
    <t>Eagle</t>
  </si>
  <si>
    <t>Easel</t>
  </si>
  <si>
    <t>Falcon</t>
  </si>
  <si>
    <t>Fence</t>
  </si>
  <si>
    <t>Finish SX</t>
  </si>
  <si>
    <t>Firestarter</t>
  </si>
  <si>
    <t>Foxtrot</t>
  </si>
  <si>
    <t>Fusilade Forte</t>
  </si>
  <si>
    <t>Fusilade Max</t>
  </si>
  <si>
    <t>Gallup Hi-Aktiv Amenity</t>
  </si>
  <si>
    <t>Gallup XL</t>
  </si>
  <si>
    <t>Giddo</t>
  </si>
  <si>
    <t>Goltix 70 SC</t>
  </si>
  <si>
    <t>Grazon Pro</t>
  </si>
  <si>
    <t>Hatra</t>
  </si>
  <si>
    <t>Headland Saxon</t>
  </si>
  <si>
    <t>Herold</t>
  </si>
  <si>
    <t>Horus</t>
  </si>
  <si>
    <t>Hurler</t>
  </si>
  <si>
    <t>Hurricane SC</t>
  </si>
  <si>
    <t>Inka SX</t>
  </si>
  <si>
    <t>Isolator</t>
  </si>
  <si>
    <t>Jubilee SX</t>
  </si>
  <si>
    <t>Katamaran Turbo</t>
  </si>
  <si>
    <t>Kerb Flo</t>
  </si>
  <si>
    <t>Kerb Flo 500</t>
  </si>
  <si>
    <t>Korvetto</t>
  </si>
  <si>
    <t>Kyleo</t>
  </si>
  <si>
    <t>Laser</t>
  </si>
  <si>
    <t>Lenazar Flo 500 FC</t>
  </si>
  <si>
    <t>Lens</t>
  </si>
  <si>
    <t>Leystar</t>
  </si>
  <si>
    <t>Liberator</t>
  </si>
  <si>
    <t>Lorate</t>
  </si>
  <si>
    <t>Master Gly</t>
  </si>
  <si>
    <t>Minstrel</t>
  </si>
  <si>
    <t>Mircam plus</t>
  </si>
  <si>
    <t>Monitor</t>
  </si>
  <si>
    <t>Most micro</t>
  </si>
  <si>
    <t>Nautius</t>
  </si>
  <si>
    <t xml:space="preserve">Nevada </t>
  </si>
  <si>
    <t>Niantic</t>
  </si>
  <si>
    <t>Nirvana</t>
  </si>
  <si>
    <t>Nuron</t>
  </si>
  <si>
    <t>Octavian Met</t>
  </si>
  <si>
    <t>Optica</t>
  </si>
  <si>
    <t>Orient</t>
  </si>
  <si>
    <t>Oskar</t>
  </si>
  <si>
    <t>Othello</t>
  </si>
  <si>
    <t>Ovation</t>
  </si>
  <si>
    <t>Pacifica plus</t>
  </si>
  <si>
    <t>Palio</t>
  </si>
  <si>
    <t>Panarex</t>
  </si>
  <si>
    <t>Paramount</t>
  </si>
  <si>
    <t>Paramount Max</t>
  </si>
  <si>
    <t>Pilot Ultra</t>
  </si>
  <si>
    <t>Pixxaro EC</t>
  </si>
  <si>
    <t>Pontos</t>
  </si>
  <si>
    <t>Presite SX</t>
  </si>
  <si>
    <t>Proclus</t>
  </si>
  <si>
    <t>Proverb</t>
  </si>
  <si>
    <t>Ralos</t>
  </si>
  <si>
    <t>Rango</t>
  </si>
  <si>
    <t>Reglone</t>
  </si>
  <si>
    <t>Rodeo</t>
  </si>
  <si>
    <t>Rosate 360 TF</t>
  </si>
  <si>
    <t>Safari Lite WSB</t>
  </si>
  <si>
    <t>Salsa</t>
  </si>
  <si>
    <t>Samurai</t>
  </si>
  <si>
    <t>Savvy Premium</t>
  </si>
  <si>
    <t>Saxon</t>
  </si>
  <si>
    <t>Scorpion</t>
  </si>
  <si>
    <t>Select prime</t>
  </si>
  <si>
    <t>Shiro</t>
  </si>
  <si>
    <t>Shogun</t>
  </si>
  <si>
    <t>Sickle</t>
  </si>
  <si>
    <t>Stallion Sycn TEC</t>
  </si>
  <si>
    <t>Starane Hi-Load HL</t>
  </si>
  <si>
    <t>Starane XL</t>
  </si>
  <si>
    <t>Starfire</t>
  </si>
  <si>
    <t>Strada</t>
  </si>
  <si>
    <t>Sultan 50 SC</t>
  </si>
  <si>
    <t>Sumir</t>
  </si>
  <si>
    <t>Sunfire</t>
  </si>
  <si>
    <t>Sword</t>
  </si>
  <si>
    <t>Target Flo</t>
  </si>
  <si>
    <t>Topsail</t>
  </si>
  <si>
    <t>Touchdown Quattro</t>
  </si>
  <si>
    <t>Traton SX</t>
  </si>
  <si>
    <t>Triumph CS</t>
  </si>
  <si>
    <t>Tropotox</t>
  </si>
  <si>
    <t>Vivendi 200</t>
  </si>
  <si>
    <t>Wicket</t>
  </si>
  <si>
    <r>
      <rPr>
        <rFont val="Poppins"/>
        <b/>
        <color theme="1"/>
        <sz val="10.0"/>
      </rPr>
      <t xml:space="preserve">Quantity 
</t>
    </r>
    <r>
      <rPr>
        <rFont val="Poppins"/>
        <b val="0"/>
        <color theme="1"/>
        <sz val="10.0"/>
      </rPr>
      <t>(kg)</t>
    </r>
  </si>
  <si>
    <r>
      <rPr>
        <rFont val="Poppins"/>
        <b/>
        <color theme="1"/>
        <sz val="10.0"/>
      </rPr>
      <t xml:space="preserve">Quantity 
</t>
    </r>
    <r>
      <rPr>
        <rFont val="Poppins"/>
        <b val="0"/>
        <color theme="1"/>
        <sz val="10.0"/>
      </rPr>
      <t>(litres)</t>
    </r>
  </si>
  <si>
    <r>
      <rPr>
        <rFont val="Poppins"/>
        <b/>
        <color rgb="FFE9F4F3"/>
        <sz val="10.0"/>
      </rPr>
      <t xml:space="preserve">Active Ingredient Content
</t>
    </r>
    <r>
      <rPr>
        <rFont val="Poppins"/>
        <b val="0"/>
        <color rgb="FFE9F4F3"/>
        <sz val="10.0"/>
      </rPr>
      <t>(g/kg)</t>
    </r>
  </si>
  <si>
    <r>
      <rPr>
        <rFont val="Poppins"/>
        <b/>
        <color rgb="FFE9F4F3"/>
        <sz val="10.0"/>
      </rPr>
      <t xml:space="preserve">Active Ingredient Content
</t>
    </r>
    <r>
      <rPr>
        <rFont val="Poppins"/>
        <b val="0"/>
        <color rgb="FFE9F4F3"/>
        <sz val="10.0"/>
      </rPr>
      <t>(g/litre)</t>
    </r>
  </si>
  <si>
    <r>
      <rPr>
        <rFont val="Poppins"/>
        <color theme="1"/>
        <sz val="10.0"/>
      </rPr>
      <t xml:space="preserve">
</t>
    </r>
    <r>
      <rPr>
        <rFont val="Poppins"/>
        <color theme="1"/>
        <sz val="10.0"/>
      </rPr>
      <t>Insecticides</t>
    </r>
  </si>
  <si>
    <t>Aphox</t>
  </si>
  <si>
    <t>Clean Crop Argent</t>
  </si>
  <si>
    <t>Colt 10 CS</t>
  </si>
  <si>
    <t>Hallmark Xeon</t>
  </si>
  <si>
    <t>Laidir 10CS</t>
  </si>
  <si>
    <t>Lamdastar</t>
  </si>
  <si>
    <t>Mavrik</t>
  </si>
  <si>
    <t>Ninja 5CS</t>
  </si>
  <si>
    <t>Sparviero</t>
  </si>
  <si>
    <t>Stealth</t>
  </si>
  <si>
    <t>Sumi Alpha</t>
  </si>
  <si>
    <t>Teppeki</t>
  </si>
  <si>
    <r>
      <rPr>
        <rFont val="Poppins"/>
        <b/>
        <color theme="1"/>
        <sz val="10.0"/>
      </rPr>
      <t xml:space="preserve">Quantity 
</t>
    </r>
    <r>
      <rPr>
        <rFont val="Poppins"/>
        <b val="0"/>
        <color theme="1"/>
        <sz val="10.0"/>
      </rPr>
      <t>(kg)</t>
    </r>
  </si>
  <si>
    <r>
      <rPr>
        <rFont val="Poppins"/>
        <b/>
        <color theme="1"/>
        <sz val="10.0"/>
      </rPr>
      <t xml:space="preserve">Quantity 
</t>
    </r>
    <r>
      <rPr>
        <rFont val="Poppins"/>
        <b val="0"/>
        <color theme="1"/>
        <sz val="10.0"/>
      </rPr>
      <t>(litres)</t>
    </r>
  </si>
  <si>
    <r>
      <rPr>
        <rFont val="Poppins"/>
        <b/>
        <color rgb="FFE9F4F3"/>
        <sz val="10.0"/>
      </rPr>
      <t xml:space="preserve">Active Ingredient Content
</t>
    </r>
    <r>
      <rPr>
        <rFont val="Poppins"/>
        <b val="0"/>
        <color rgb="FFE9F4F3"/>
        <sz val="10.0"/>
      </rPr>
      <t>(g/kg)</t>
    </r>
  </si>
  <si>
    <r>
      <rPr>
        <rFont val="Poppins"/>
        <b/>
        <color rgb="FFE9F4F3"/>
        <sz val="10.0"/>
      </rPr>
      <t xml:space="preserve">Active Ingredient Content
</t>
    </r>
    <r>
      <rPr>
        <rFont val="Poppins"/>
        <b val="0"/>
        <color rgb="FFE9F4F3"/>
        <sz val="10.0"/>
      </rPr>
      <t>(g/litre)</t>
    </r>
  </si>
  <si>
    <t xml:space="preserve">
Growth Regulators</t>
  </si>
  <si>
    <t>3C Chlormequat 750</t>
  </si>
  <si>
    <t>Adjust</t>
  </si>
  <si>
    <t>Barleyquat B</t>
  </si>
  <si>
    <t>Canopy</t>
  </si>
  <si>
    <t>Caryx</t>
  </si>
  <si>
    <t>Clayton Proud</t>
  </si>
  <si>
    <t>Clean Crop Alatrin evo</t>
  </si>
  <si>
    <t>Cleancrop Transist</t>
  </si>
  <si>
    <t>Freeze NT</t>
  </si>
  <si>
    <t>Ipanema</t>
  </si>
  <si>
    <t>Meteor</t>
  </si>
  <si>
    <t>Moddus</t>
  </si>
  <si>
    <t>Optimus</t>
  </si>
  <si>
    <t>Stabilan 750</t>
  </si>
  <si>
    <t>Terpal</t>
  </si>
  <si>
    <t>Tridus</t>
  </si>
  <si>
    <r>
      <rPr>
        <rFont val="Poppins"/>
        <b/>
        <color theme="1"/>
        <sz val="10.0"/>
      </rPr>
      <t xml:space="preserve">Quantity 
</t>
    </r>
    <r>
      <rPr>
        <rFont val="Poppins"/>
        <b val="0"/>
        <color theme="1"/>
        <sz val="10.0"/>
      </rPr>
      <t>(kg)</t>
    </r>
  </si>
  <si>
    <r>
      <rPr>
        <rFont val="Poppins"/>
        <b/>
        <color theme="1"/>
        <sz val="10.0"/>
      </rPr>
      <t xml:space="preserve">Quantity 
</t>
    </r>
    <r>
      <rPr>
        <rFont val="Poppins"/>
        <b val="0"/>
        <color theme="1"/>
        <sz val="10.0"/>
      </rPr>
      <t>(litres)</t>
    </r>
  </si>
  <si>
    <r>
      <rPr>
        <rFont val="Poppins"/>
        <b/>
        <color rgb="FFE9F4F3"/>
        <sz val="10.0"/>
      </rPr>
      <t xml:space="preserve">Active Ingredient Content
</t>
    </r>
    <r>
      <rPr>
        <rFont val="Poppins"/>
        <b val="0"/>
        <color rgb="FFE9F4F3"/>
        <sz val="10.0"/>
      </rPr>
      <t>(g/kg)</t>
    </r>
  </si>
  <si>
    <r>
      <rPr>
        <rFont val="Poppins"/>
        <b/>
        <color rgb="FFE9F4F3"/>
        <sz val="10.0"/>
      </rPr>
      <t xml:space="preserve">Active Ingredient Content
</t>
    </r>
    <r>
      <rPr>
        <rFont val="Poppins"/>
        <b val="0"/>
        <color rgb="FFE9F4F3"/>
        <sz val="10.0"/>
      </rPr>
      <t>(g/litre)</t>
    </r>
  </si>
  <si>
    <t xml:space="preserve">
Molluscicides (slug pellets)</t>
  </si>
  <si>
    <t xml:space="preserve">Fe-lyn </t>
  </si>
  <si>
    <t>Ironmax Pro</t>
  </si>
  <si>
    <t>Minixx</t>
  </si>
  <si>
    <t>This section works out the nitrous oxide and methane emissions from animals' enteric fermentation and manures, and from imported feeds</t>
  </si>
  <si>
    <t>Part (a)</t>
  </si>
  <si>
    <t>N2O from waste handling</t>
  </si>
  <si>
    <t>Part (b)</t>
  </si>
  <si>
    <t>N kg/hd/yr</t>
  </si>
  <si>
    <t>Liquid (no crust)</t>
  </si>
  <si>
    <t>Solid storage and dry lot</t>
  </si>
  <si>
    <t>Pasture, Range and Paddock</t>
  </si>
  <si>
    <t>Daily Spread (Fresh manure)</t>
  </si>
  <si>
    <t>Animal</t>
  </si>
  <si>
    <t>Head of livestock this year</t>
  </si>
  <si>
    <t>Factor</t>
  </si>
  <si>
    <t>% stored</t>
  </si>
  <si>
    <t>CO2e - correction for previously stored manures - liquid</t>
  </si>
  <si>
    <t>CO2e - correction for previously stored manures - solid</t>
  </si>
  <si>
    <t>Total %</t>
  </si>
  <si>
    <t>Total CO2e</t>
  </si>
  <si>
    <t>Relative cow size</t>
  </si>
  <si>
    <t>Atmospheric deposition</t>
  </si>
  <si>
    <t>CO2e from atmospheric deposition</t>
  </si>
  <si>
    <r>
      <rPr>
        <rFont val="Poppins"/>
        <b/>
        <color rgb="FFF3F3F3"/>
        <sz val="9.0"/>
      </rPr>
      <t xml:space="preserve">Indirect N2O emissions
Leadching and Runoff
</t>
    </r>
    <r>
      <rPr>
        <rFont val="Poppins"/>
        <b val="0"/>
        <color rgb="FFF3F3F3"/>
        <sz val="9.0"/>
      </rPr>
      <t xml:space="preserve">(kgCO2e)
</t>
    </r>
  </si>
  <si>
    <r>
      <rPr>
        <rFont val="Poppins"/>
        <b/>
        <color rgb="FFF3F3F3"/>
        <sz val="9.0"/>
      </rPr>
      <t>Enteric Methane</t>
    </r>
    <r>
      <rPr>
        <rFont val="Poppins"/>
        <color rgb="FFF3F3F3"/>
        <sz val="9.0"/>
      </rPr>
      <t xml:space="preserve">
(kg CH4 / head)</t>
    </r>
  </si>
  <si>
    <r>
      <rPr>
        <rFont val="Poppins"/>
        <b/>
        <color rgb="FFF3F3F3"/>
        <sz val="9.0"/>
      </rPr>
      <t xml:space="preserve">Enteric Emissions
</t>
    </r>
    <r>
      <rPr>
        <rFont val="Poppins"/>
        <b val="0"/>
        <color rgb="FFF3F3F3"/>
        <sz val="9.0"/>
      </rPr>
      <t xml:space="preserve"> (kgCO2e / head)</t>
    </r>
  </si>
  <si>
    <r>
      <rPr>
        <rFont val="Poppins"/>
        <b/>
        <color rgb="FFF3F3F3"/>
        <sz val="9.0"/>
      </rPr>
      <t xml:space="preserve">Manure Methane per Animal 
</t>
    </r>
    <r>
      <rPr>
        <rFont val="Poppins"/>
        <color rgb="FFF3F3F3"/>
        <sz val="9.0"/>
      </rPr>
      <t>(kgCH4 /head)</t>
    </r>
  </si>
  <si>
    <r>
      <rPr>
        <rFont val="Poppins"/>
        <b/>
        <color rgb="FFF3F3F3"/>
        <sz val="9.0"/>
      </rPr>
      <t xml:space="preserve">Emissions from Manure
</t>
    </r>
    <r>
      <rPr>
        <rFont val="Poppins"/>
        <b val="0"/>
        <color rgb="FFF3F3F3"/>
        <sz val="9.0"/>
      </rPr>
      <t xml:space="preserve"> (kgCO2e)</t>
    </r>
  </si>
  <si>
    <r>
      <rPr>
        <rFont val="Poppins"/>
        <b/>
        <color rgb="FFF3F3F3"/>
        <sz val="9.0"/>
      </rPr>
      <t xml:space="preserve">Total methane per animal 
</t>
    </r>
    <r>
      <rPr>
        <rFont val="Poppins"/>
        <b val="0"/>
        <color rgb="FFF3F3F3"/>
        <sz val="9.0"/>
      </rPr>
      <t>(t CH4)</t>
    </r>
  </si>
  <si>
    <r>
      <rPr>
        <rFont val="Poppins"/>
        <b/>
        <color rgb="FFF3F3F3"/>
        <sz val="9.0"/>
      </rPr>
      <t xml:space="preserve">Total CO2e for livestock </t>
    </r>
    <r>
      <rPr>
        <rFont val="Poppins"/>
        <b/>
        <color rgb="FFF3F3F3"/>
        <sz val="9.0"/>
        <u/>
      </rPr>
      <t>(tonnes/yr)</t>
    </r>
  </si>
  <si>
    <r>
      <rPr>
        <rFont val="Poppins"/>
        <b/>
        <color rgb="FF98EB2A"/>
        <sz val="9.0"/>
      </rPr>
      <t xml:space="preserve">Total N2O Emissions
</t>
    </r>
    <r>
      <rPr>
        <rFont val="Poppins"/>
        <b val="0"/>
        <color rgb="FF98EB2A"/>
        <sz val="9.0"/>
      </rPr>
      <t>(kgN2O)</t>
    </r>
  </si>
  <si>
    <t>Subtotal</t>
  </si>
  <si>
    <t>Reference number</t>
  </si>
  <si>
    <t>Location</t>
  </si>
  <si>
    <t>Page no.</t>
  </si>
  <si>
    <t>Study</t>
  </si>
  <si>
    <t>Notes</t>
  </si>
  <si>
    <t>Dairy cow milk yield (litres/yr/cow – average)</t>
  </si>
  <si>
    <t>Dairy cows</t>
  </si>
  <si>
    <t>4&amp;4a</t>
  </si>
  <si>
    <t>Tables A 3.3.2 &amp; A3.3.4</t>
  </si>
  <si>
    <t>2019 UK GHG inventory &amp; Annex 3</t>
  </si>
  <si>
    <t>Other calculations on N20 unchanged</t>
  </si>
  <si>
    <t xml:space="preserve">Current methane coversion GWP is 28 http://www.ghgprotocol.org/sites/default/files/ghgp/Global-Warming-Potential-Values%20%28Feb%2016%202016%29_1.pdf </t>
  </si>
  <si>
    <t>Dairy heifers</t>
  </si>
  <si>
    <t xml:space="preserve">Table A 3.3.2 </t>
  </si>
  <si>
    <t>Current nitrous oxide GWP potential is 265</t>
  </si>
  <si>
    <t>Dairy replacements &gt; 1 year</t>
  </si>
  <si>
    <t>Also see N2O &amp; CH4 worksheets</t>
  </si>
  <si>
    <t>Dairy calves &lt; 1 year</t>
  </si>
  <si>
    <t>Beef weight (Kg per head, average)</t>
  </si>
  <si>
    <t xml:space="preserve">Beef Cows   </t>
  </si>
  <si>
    <t>Beef females for slaughter</t>
  </si>
  <si>
    <t>Bulls for breeding</t>
  </si>
  <si>
    <t>Cereal fed bull</t>
  </si>
  <si>
    <t>Heifers for breeding</t>
  </si>
  <si>
    <t>Steers</t>
  </si>
  <si>
    <t>Other pigs 20 - 50 kg</t>
  </si>
  <si>
    <t>Tables A 3.3.3, A 3.3.13,  A 3.3.18</t>
  </si>
  <si>
    <t>Fattening and other pigs &gt; 50kg</t>
  </si>
  <si>
    <t>Breeding pigs &gt;50kg</t>
  </si>
  <si>
    <t>Pigs – weaners &gt;20kg</t>
  </si>
  <si>
    <t>Ewes</t>
  </si>
  <si>
    <t>Rams</t>
  </si>
  <si>
    <t>Lambs</t>
  </si>
  <si>
    <t>Goats</t>
  </si>
  <si>
    <t>Horses</t>
  </si>
  <si>
    <t>Deer (all)</t>
  </si>
  <si>
    <t>Chickens – layers</t>
  </si>
  <si>
    <t>Checkens – broilers</t>
  </si>
  <si>
    <t>Breeding stock (all poultry)</t>
  </si>
  <si>
    <t>Pullets</t>
  </si>
  <si>
    <t>Ducks</t>
  </si>
  <si>
    <t>Turkeys</t>
  </si>
  <si>
    <t>Geese</t>
  </si>
  <si>
    <t>Imported feed to the farm</t>
  </si>
  <si>
    <t>Annual quantity</t>
  </si>
  <si>
    <t>Factor Units</t>
  </si>
  <si>
    <r>
      <rPr>
        <rFont val="Poppins"/>
        <b/>
        <color rgb="FF46382F"/>
        <sz val="9.0"/>
      </rPr>
      <t xml:space="preserve">Emissions
</t>
    </r>
    <r>
      <rPr>
        <rFont val="Poppins"/>
        <b val="0"/>
        <color rgb="FF46382F"/>
        <sz val="9.0"/>
      </rPr>
      <t>( tCO2e / t feed)</t>
    </r>
  </si>
  <si>
    <r>
      <rPr>
        <rFont val="Calibri"/>
        <b/>
        <color theme="9"/>
      </rPr>
      <t>Nitrogen Content</t>
    </r>
    <r>
      <rPr>
        <rFont val="Calibri"/>
        <color theme="9"/>
      </rPr>
      <t xml:space="preserve">
(kg N / t input)</t>
    </r>
  </si>
  <si>
    <r>
      <rPr>
        <rFont val="Calibri"/>
        <b/>
        <color theme="9"/>
      </rPr>
      <t>Total Nitrogen</t>
    </r>
    <r>
      <rPr>
        <rFont val="Calibri"/>
        <color theme="9"/>
      </rPr>
      <t xml:space="preserve">
(kg N)</t>
    </r>
  </si>
  <si>
    <t xml:space="preserve">Organic feed  </t>
  </si>
  <si>
    <t>Wheat – feed</t>
  </si>
  <si>
    <t>t CO2e/t</t>
  </si>
  <si>
    <t>3 and 17</t>
  </si>
  <si>
    <t>Table 51 Page 71/Table 49, Page 78</t>
  </si>
  <si>
    <t>Determining the environmental burdens and resource use/GHG emissions from food</t>
  </si>
  <si>
    <t>Average used due to quite different figures</t>
  </si>
  <si>
    <t>Wheat – straw</t>
  </si>
  <si>
    <t>Table 48, Page 78</t>
  </si>
  <si>
    <t>GHG emissions from food</t>
  </si>
  <si>
    <t xml:space="preserve">Silage  </t>
  </si>
  <si>
    <t>Table 2 Page 10</t>
  </si>
  <si>
    <t>Oil Seed Rape – meal</t>
  </si>
  <si>
    <t>Oil Seed Rape – oil</t>
  </si>
  <si>
    <t>Stubble turnips</t>
  </si>
  <si>
    <t>Winter beans</t>
  </si>
  <si>
    <t>Non-organic feed</t>
  </si>
  <si>
    <t xml:space="preserve">Silage </t>
  </si>
  <si>
    <t>Maize silage</t>
  </si>
  <si>
    <t>Flaked maize</t>
  </si>
  <si>
    <t>Column B</t>
  </si>
  <si>
    <t>GFLI database</t>
  </si>
  <si>
    <t>Winter wheat – feed</t>
  </si>
  <si>
    <t>Spring wheat – feed</t>
  </si>
  <si>
    <t>Spring wheat – straw</t>
  </si>
  <si>
    <t>Oil Seed Rape meal (average)</t>
  </si>
  <si>
    <t>Oil Seed Rape meal (UK)</t>
  </si>
  <si>
    <t>Soya meal (average)</t>
  </si>
  <si>
    <t>Soya hulls (average)</t>
  </si>
  <si>
    <t>Soya oil</t>
  </si>
  <si>
    <t>Winter barley – feed</t>
  </si>
  <si>
    <t xml:space="preserve">Winter barley – straw </t>
  </si>
  <si>
    <t>Lucerne</t>
  </si>
  <si>
    <t>Peas</t>
  </si>
  <si>
    <t>Sugarbeet</t>
  </si>
  <si>
    <t>Triticale</t>
  </si>
  <si>
    <t>Wheat feed (by product)</t>
  </si>
  <si>
    <t>Blends</t>
  </si>
  <si>
    <t>16% CP Dairy blend</t>
  </si>
  <si>
    <t>Livestock feeds worksheet</t>
  </si>
  <si>
    <t>Farm Carbon Calculator calcuations</t>
  </si>
  <si>
    <t>18% CP Dairy blend</t>
  </si>
  <si>
    <t>18% Fibre blend</t>
  </si>
  <si>
    <t>18% starch compound</t>
  </si>
  <si>
    <t>21% CP Dairy blend</t>
  </si>
  <si>
    <t>24% CP Dairy compound</t>
  </si>
  <si>
    <t>Premix minerals for broilers</t>
  </si>
  <si>
    <t>Premix minerals for pigs</t>
  </si>
  <si>
    <t>Grand Total</t>
  </si>
  <si>
    <t>SIGN OFF</t>
  </si>
  <si>
    <r>
      <rPr>
        <rFont val="Poppins"/>
        <color theme="1"/>
        <sz val="9.0"/>
      </rPr>
      <t>1</t>
    </r>
    <r>
      <rPr>
        <rFont val="Poppins"/>
        <color theme="1"/>
        <sz val="9.0"/>
        <vertAlign val="superscript"/>
      </rPr>
      <t>st</t>
    </r>
    <r>
      <rPr>
        <rFont val="Poppins"/>
        <color theme="1"/>
        <sz val="9.0"/>
      </rPr>
      <t xml:space="preserve"> draft</t>
    </r>
  </si>
  <si>
    <t>Jonathan Smith</t>
  </si>
  <si>
    <t>Waste &amp; Recycling</t>
  </si>
  <si>
    <t>The GHG emissions from landfill, and the savings from recycling and composting materials</t>
  </si>
  <si>
    <t>Landfil</t>
  </si>
  <si>
    <t>Recycling</t>
  </si>
  <si>
    <t>Composting/AD</t>
  </si>
  <si>
    <t>Waste to energy</t>
  </si>
  <si>
    <t>Batteries</t>
  </si>
  <si>
    <t>Domestic</t>
  </si>
  <si>
    <t>Vehicle</t>
  </si>
  <si>
    <t>Scrap metal</t>
  </si>
  <si>
    <t>Oil</t>
  </si>
  <si>
    <t>Electrical items</t>
  </si>
  <si>
    <t>Fridges &amp; freezers</t>
  </si>
  <si>
    <t>Other</t>
  </si>
  <si>
    <t>Mixed</t>
  </si>
  <si>
    <t>Plastics</t>
  </si>
  <si>
    <t xml:space="preserve">PP </t>
  </si>
  <si>
    <t>Municipal waste</t>
  </si>
  <si>
    <t>Organic wastes</t>
  </si>
  <si>
    <t>Food and drink</t>
  </si>
  <si>
    <t>Green</t>
  </si>
  <si>
    <t>Clothing</t>
  </si>
  <si>
    <t>Mattresses</t>
  </si>
  <si>
    <t>Distribution &amp; refrigeration</t>
  </si>
  <si>
    <t>This works out GHG emissions from distributing and refrigerating food products</t>
  </si>
  <si>
    <t>Distribution from the farm gate to point of sale – be that processor, distribution point, shop or customer’s house</t>
  </si>
  <si>
    <t>Note: if you use your own vehicles then you should have already captured the emissions on the Fuels page – don’t double count!</t>
  </si>
  <si>
    <r>
      <rPr>
        <rFont val="Poppins"/>
        <color rgb="FF000000"/>
        <sz val="10.0"/>
      </rPr>
      <t xml:space="preserve">Help video for this section: </t>
    </r>
    <r>
      <rPr>
        <rFont val="Poppins"/>
        <color rgb="FF1155CC"/>
        <sz val="10.0"/>
        <u/>
      </rPr>
      <t>https://youtu.be/V4KfmR40rIY</t>
    </r>
    <r>
      <rPr>
        <rFont val="Poppins"/>
        <color rgb="FF000000"/>
        <sz val="10.0"/>
      </rPr>
      <t xml:space="preserve"> </t>
    </r>
  </si>
  <si>
    <t>Vehicle type</t>
  </si>
  <si>
    <t>Description/ reference</t>
  </si>
  <si>
    <r>
      <rPr>
        <rFont val="Poppins"/>
        <b/>
        <color rgb="FFF3F3F3"/>
        <sz val="12.0"/>
      </rPr>
      <t>Delivery distance</t>
    </r>
    <r>
      <rPr>
        <rFont val="Poppins"/>
        <b val="0"/>
        <color rgb="FFF3F3F3"/>
        <sz val="12.0"/>
      </rPr>
      <t xml:space="preserve"> (miles)</t>
    </r>
  </si>
  <si>
    <r>
      <rPr>
        <rFont val="Poppins"/>
        <b/>
        <color rgb="FFF3F3F3"/>
        <sz val="12.0"/>
      </rPr>
      <t>Weight carried per journey</t>
    </r>
    <r>
      <rPr>
        <rFont val="Poppins"/>
        <b val="0"/>
        <color rgb="FFF3F3F3"/>
        <sz val="12.0"/>
      </rPr>
      <t xml:space="preserve"> (tonnes)</t>
    </r>
  </si>
  <si>
    <t>How many times per year?</t>
  </si>
  <si>
    <t>Produce delivered</t>
  </si>
  <si>
    <t>Road - Contracted</t>
  </si>
  <si>
    <t>Van (up to 3.5t)</t>
  </si>
  <si>
    <r>
      <rPr>
        <rFont val="Poppins"/>
        <b/>
        <color rgb="FF46382F"/>
        <sz val="10.0"/>
      </rPr>
      <t>Example:</t>
    </r>
    <r>
      <rPr>
        <rFont val="Poppins"/>
        <color rgb="FF46382F"/>
        <sz val="10.0"/>
      </rPr>
      <t xml:space="preserve">
You send 10 tonnes of potatoes to a supplier 100 miles away, twice a month.
Enter 100 under miles, 10 under weight carried, and 24 under times per year.
Add extra rows to calculate for a different crop, or to a different supplier.</t>
    </r>
  </si>
  <si>
    <t>Lorry (3.5 – 33t)</t>
  </si>
  <si>
    <t>Lorry (3.5 – 33t) refrigerated</t>
  </si>
  <si>
    <t>HGV (33t +)</t>
  </si>
  <si>
    <t>HGV (33t +) refrigerated</t>
  </si>
  <si>
    <t>Road - Own Vehicle</t>
  </si>
  <si>
    <t>Sea freight</t>
  </si>
  <si>
    <t xml:space="preserve">  </t>
  </si>
  <si>
    <t>Air frieght</t>
  </si>
  <si>
    <t>Rail</t>
  </si>
  <si>
    <t>Direct fuel use</t>
  </si>
  <si>
    <t>Note: don’t double count anything from Fuels section</t>
  </si>
  <si>
    <t>Annual fuel use</t>
  </si>
  <si>
    <t>Contracted Vehicle</t>
  </si>
  <si>
    <t>Own Vehicle</t>
  </si>
  <si>
    <t>Refrigeration</t>
  </si>
  <si>
    <t>To work out refrigerant gas losses use this calculator, use sheet WS1a</t>
  </si>
  <si>
    <t>Total emissions</t>
  </si>
  <si>
    <r>
      <rPr>
        <rFont val="Poppins"/>
        <color theme="1"/>
        <sz val="10.0"/>
      </rPr>
      <t xml:space="preserve">Enter figure in tonnes CO2e here </t>
    </r>
    <r>
      <rPr>
        <rFont val="Poppins"/>
        <i/>
        <color theme="1"/>
        <sz val="10.0"/>
      </rPr>
      <t>(from column Y)</t>
    </r>
  </si>
  <si>
    <r>
      <rPr>
        <rFont val="Poppins"/>
        <color rgb="FF46382F"/>
        <sz val="10.0"/>
      </rPr>
      <t xml:space="preserve">To work out refrigerant gas losses, courteousy of World Resources Institute:
GHG Protocol refrigerant calculator </t>
    </r>
    <r>
      <rPr>
        <rFont val="Poppins"/>
        <color rgb="FF1155CC"/>
        <sz val="10.0"/>
        <u/>
      </rPr>
      <t>https://ghgprotocol.org/sites/default/files/hfc-pfc_0.xls</t>
    </r>
    <r>
      <rPr>
        <rFont val="Poppins"/>
        <color rgb="FF46382F"/>
        <sz val="10.0"/>
      </rPr>
      <t xml:space="preserve">  </t>
    </r>
  </si>
  <si>
    <t>Emissions from the use of inputs for food and drink processing.
Avoid double counting with fuels, distribution, materials sections.</t>
  </si>
  <si>
    <t>Sugar</t>
  </si>
  <si>
    <t>Cane</t>
  </si>
  <si>
    <t>Beet</t>
  </si>
  <si>
    <t>Fermentation</t>
  </si>
  <si>
    <t>Hectolitres of grape must</t>
  </si>
  <si>
    <t>°Brix</t>
  </si>
  <si>
    <t>CO2 release</t>
  </si>
  <si>
    <t>Products</t>
  </si>
  <si>
    <t>Calcium carbonate</t>
  </si>
  <si>
    <t>Yeast (dry)</t>
  </si>
  <si>
    <t>Citric acid</t>
  </si>
  <si>
    <t>CO2 canisters</t>
  </si>
  <si>
    <t>Ammonium Bisulphate</t>
  </si>
  <si>
    <t>Crème de Tartre Naturel</t>
  </si>
  <si>
    <t>Diatomite Celatom Earth - FW14</t>
  </si>
  <si>
    <t>Granulated Sugar</t>
  </si>
  <si>
    <t>Inobacter</t>
  </si>
  <si>
    <t>IOC Primrouge R9008</t>
  </si>
  <si>
    <t>IOC 18-2007</t>
  </si>
  <si>
    <t>Nutriflore FML</t>
  </si>
  <si>
    <t>Oenocell</t>
  </si>
  <si>
    <t>Phosphates Mazure</t>
  </si>
  <si>
    <t>Potassium Bisufite</t>
  </si>
  <si>
    <t>Bottles</t>
  </si>
  <si>
    <t>Labels</t>
  </si>
  <si>
    <t>Corks</t>
  </si>
  <si>
    <t>Muzzles</t>
  </si>
  <si>
    <t>Screw caps</t>
  </si>
  <si>
    <t>Foils – aluminium</t>
  </si>
  <si>
    <t>Foils – polythene</t>
  </si>
  <si>
    <t>Crown caps – steel</t>
  </si>
  <si>
    <t>Crown caps – aluminium</t>
  </si>
  <si>
    <t>Bidules</t>
  </si>
  <si>
    <t>Film wraps – PVC</t>
  </si>
  <si>
    <t>Film wraps – LDPE</t>
  </si>
  <si>
    <t>Boxes</t>
  </si>
  <si>
    <r>
      <rPr>
        <rFont val="Poppins"/>
        <color theme="1"/>
        <sz val="10.0"/>
      </rPr>
      <t xml:space="preserve">Enter figure in tonnes CO2e here </t>
    </r>
    <r>
      <rPr>
        <rFont val="Poppins"/>
        <i/>
        <color theme="1"/>
        <sz val="10.0"/>
      </rPr>
      <t>(from column Y)</t>
    </r>
  </si>
  <si>
    <r>
      <rPr>
        <rFont val="Poppins"/>
        <color rgb="FF46382F"/>
        <sz val="10.0"/>
      </rPr>
      <t xml:space="preserve">To work out refrigerant gas losses, courteousy of World Resources Institute:
GHG Protocol refrigerant calculator </t>
    </r>
    <r>
      <rPr>
        <rFont val="Poppins"/>
        <color rgb="FF1155CC"/>
        <sz val="10.0"/>
        <u/>
      </rPr>
      <t>https://ghgprotocol.org/sites/default/files/hfc-pfc_0.xls</t>
    </r>
    <r>
      <rPr>
        <rFont val="Poppins"/>
        <color rgb="FF46382F"/>
        <sz val="10.0"/>
      </rPr>
      <t xml:space="preserve">  </t>
    </r>
  </si>
  <si>
    <t>Mains waste water</t>
  </si>
  <si>
    <t>Water (private supply)</t>
  </si>
  <si>
    <t>tonnes of grapes</t>
  </si>
  <si>
    <t>Actual Carbon footprint (tCO2e/tonne)</t>
  </si>
  <si>
    <t>Bought in grapes</t>
  </si>
  <si>
    <t>Carbon Sequestration</t>
  </si>
  <si>
    <t>This section calculates the carbon sequestered (absorbed) by the plants and soils on your holding.</t>
  </si>
  <si>
    <t>While it is called sequestration, it considers land use change and cultivation of peat soils and it is therefore possible for this section to contribute emissions to the carbon balance.</t>
  </si>
  <si>
    <r>
      <rPr>
        <rFont val="Poppins"/>
        <color rgb="FF000000"/>
        <sz val="10.0"/>
      </rPr>
      <t xml:space="preserve">Help video for Soil Organic Matter: </t>
    </r>
    <r>
      <rPr>
        <rFont val="Poppins"/>
        <color rgb="FF1155CC"/>
        <sz val="10.0"/>
        <u/>
      </rPr>
      <t>https://youtu.be/e-kyFOq4XKA</t>
    </r>
  </si>
  <si>
    <t>Soil Organic Matter</t>
  </si>
  <si>
    <t>Include soil sample results from all cultivated land including orchards but not from uncultivated land or field margins.</t>
  </si>
  <si>
    <t>Field reference</t>
  </si>
  <si>
    <t>Soil Bulk density (g/cm3)</t>
  </si>
  <si>
    <t>SOM %</t>
  </si>
  <si>
    <t>If you have SOM results from at least two different years on any of your fields, record the details here. The more years’ worth of data you have the better! 
If you have a lot of samples to record, use the help sheet SOM and SOC.</t>
  </si>
  <si>
    <t>Soil Organic Matter (SOM)</t>
  </si>
  <si>
    <t>Soil Organic Carbon - Sequestration</t>
  </si>
  <si>
    <t>SOC %</t>
  </si>
  <si>
    <t>Alternatively if you have SOC results from at least two different years on any of your fields, record the details here. The more years' worth of data you have, the better!</t>
  </si>
  <si>
    <t>Soil Organic Carbon (SOC)</t>
  </si>
  <si>
    <t>Soil Organic Carbon - Stocks</t>
  </si>
  <si>
    <t>tonnes CO2/ha</t>
  </si>
  <si>
    <t>SOC stocks do not contribute to your annual carbon balance (which is based on GHG fluxes) but this is a good place to keep a record to monitor carbon stocks.</t>
  </si>
  <si>
    <t>Cultivated Peat Soils</t>
  </si>
  <si>
    <t xml:space="preserve">If you are growing on peat soils (histosols) with SOM of 20% or above, enter the number of cultivated Hectares here (in addition to any SOM measurements above). </t>
  </si>
  <si>
    <t>Peat Soils (Histosols)</t>
  </si>
  <si>
    <t>No SOM measurements</t>
  </si>
  <si>
    <t>SOM measurements carried out</t>
  </si>
  <si>
    <t>Woodland</t>
  </si>
  <si>
    <t>Species</t>
  </si>
  <si>
    <t>Age</t>
  </si>
  <si>
    <t>Species and age specific</t>
  </si>
  <si>
    <t>Woodland: detailed analysis</t>
  </si>
  <si>
    <t>Use this option instead of average if possible</t>
  </si>
  <si>
    <t>Use drop down options for species and age</t>
  </si>
  <si>
    <t>Note: use farm maps to assist</t>
  </si>
  <si>
    <t>Add rows if necessary</t>
  </si>
  <si>
    <t>Average options</t>
  </si>
  <si>
    <t xml:space="preserve">Woodland: mixed </t>
  </si>
  <si>
    <t>If using averages, select the age profile of a woodland too</t>
  </si>
  <si>
    <t>Woodland: coniferous</t>
  </si>
  <si>
    <t>Woodland: broadleaf</t>
  </si>
  <si>
    <t>Number of trees</t>
  </si>
  <si>
    <t>Average area under tree crown (m2)</t>
  </si>
  <si>
    <t>In field trees</t>
  </si>
  <si>
    <t>For single or several large trees in fields. Add more rows as required</t>
  </si>
  <si>
    <t>Hedgerows</t>
  </si>
  <si>
    <t>Average Width (m)</t>
  </si>
  <si>
    <t>Total Length (m)</t>
  </si>
  <si>
    <t>Hedgerows – managed</t>
  </si>
  <si>
    <t>Totals across the whole farm</t>
  </si>
  <si>
    <t>Hedgerows – large growth with trees</t>
  </si>
  <si>
    <t>Perennial crops</t>
  </si>
  <si>
    <t>Top Fruit</t>
  </si>
  <si>
    <t>Stone Fruit (plums, cherries, etc)</t>
  </si>
  <si>
    <t>Grape vines</t>
  </si>
  <si>
    <t>Miscanthus</t>
  </si>
  <si>
    <t>Willow coppice</t>
  </si>
  <si>
    <t>Poplar</t>
  </si>
  <si>
    <t>Field margins</t>
  </si>
  <si>
    <t>Length across the whole farm</t>
  </si>
  <si>
    <t>Uncultivated</t>
  </si>
  <si>
    <t>Wetland</t>
  </si>
  <si>
    <t>Definition: land that is permanently or seasonally flooded</t>
  </si>
  <si>
    <t>Permanent peat wetland (ungrazed)</t>
  </si>
  <si>
    <t>Land use change – losses</t>
  </si>
  <si>
    <t xml:space="preserve">If you recorded SOM changes on these areas then you do not need to complete this section (it should show SOM losses). </t>
  </si>
  <si>
    <t>Woodland to pasture</t>
  </si>
  <si>
    <t>Woodland to arable</t>
  </si>
  <si>
    <t>Peat land to arable</t>
  </si>
  <si>
    <t>Wetland to arable</t>
  </si>
  <si>
    <t>Grass to arable</t>
  </si>
  <si>
    <t>Moorland to grass</t>
  </si>
  <si>
    <t>Perennial crops to arable</t>
  </si>
  <si>
    <t xml:space="preserve">Degraded wetland habitat </t>
  </si>
  <si>
    <t>Habitats</t>
  </si>
  <si>
    <t>If you recorded SOM changes on these areas then you do not need to complete this section. Avoid double counting. 
Categories are based on Countryside Stewardship Scheme codes.</t>
  </si>
  <si>
    <t>Proxy values for changes in habitat</t>
  </si>
  <si>
    <t>Arable to unfertilised grassland (HJ3)</t>
  </si>
  <si>
    <t>Hedgerow margins (OB2)</t>
  </si>
  <si>
    <r>
      <rPr>
        <rFont val="Poppins"/>
        <color rgb="FF000000"/>
        <sz val="10.0"/>
      </rPr>
      <t xml:space="preserve">Arable to </t>
    </r>
    <r>
      <rPr>
        <rFont val="Poppins"/>
        <color rgb="FF000000"/>
        <sz val="10.0"/>
      </rPr>
      <t>Floristically enhanced grass margin (HE10)</t>
    </r>
  </si>
  <si>
    <r>
      <rPr>
        <rFont val="Poppins"/>
        <color rgb="FF000000"/>
        <sz val="10.0"/>
      </rPr>
      <t xml:space="preserve">Arable to </t>
    </r>
    <r>
      <rPr>
        <rFont val="Poppins"/>
        <color rgb="FF000000"/>
        <sz val="10.0"/>
      </rPr>
      <t>Grass buffer strip (EE3/OE3)</t>
    </r>
  </si>
  <si>
    <r>
      <rPr>
        <rFont val="Poppins"/>
        <color rgb="FF000000"/>
        <sz val="10.0"/>
      </rPr>
      <t xml:space="preserve">Arable to </t>
    </r>
    <r>
      <rPr>
        <rFont val="Poppins"/>
        <color rgb="FF000000"/>
        <sz val="10.0"/>
      </rPr>
      <t>Beetle banks (OHF7)</t>
    </r>
  </si>
  <si>
    <r>
      <rPr>
        <rFont val="Poppins"/>
        <color rgb="FF000000"/>
        <sz val="10.0"/>
      </rPr>
      <t xml:space="preserve">Rough permanent grasslant to </t>
    </r>
    <r>
      <rPr>
        <rFont val="Poppins"/>
        <color rgb="FF000000"/>
        <sz val="10.0"/>
      </rPr>
      <t>Wood pasture and parkland (HC13)</t>
    </r>
  </si>
  <si>
    <t>Rough permanent grassland</t>
  </si>
  <si>
    <r>
      <rPr>
        <rFont val="Poppins"/>
        <color rgb="FF000000"/>
        <sz val="10.0"/>
      </rPr>
      <t xml:space="preserve">Rough Permanent grassland to </t>
    </r>
    <r>
      <rPr>
        <rFont val="Poppins"/>
        <color rgb="FF000000"/>
        <sz val="10.0"/>
      </rPr>
      <t>Rough grazing for birds (HL8)</t>
    </r>
  </si>
  <si>
    <r>
      <rPr>
        <rFont val="Poppins"/>
        <color rgb="FF000000"/>
        <sz val="10.0"/>
      </rPr>
      <t xml:space="preserve">Rough Permanent Grassland to </t>
    </r>
    <r>
      <rPr>
        <rFont val="Poppins"/>
        <color rgb="FF000000"/>
        <sz val="10.0"/>
      </rPr>
      <t>Scrub areas (HC17)</t>
    </r>
  </si>
  <si>
    <t>Uncultivated Peatland Soils</t>
  </si>
  <si>
    <r>
      <rPr>
        <rFont val="Poppins"/>
        <color rgb="FF46382F"/>
        <sz val="10.0"/>
      </rPr>
      <t xml:space="preserve">If you currently manage peatland soils, enter the current state of that peatland with reference to the </t>
    </r>
    <r>
      <rPr>
        <rFont val="Poppins"/>
        <color rgb="FF1155CC"/>
        <sz val="10.0"/>
        <u/>
      </rPr>
      <t xml:space="preserve">Peatland Carbon Code </t>
    </r>
    <r>
      <rPr>
        <rFont val="Poppins"/>
        <color rgb="FF46382F"/>
        <sz val="10.0"/>
      </rPr>
      <t>- in subsequent years, track the change in peatland state to understand the change in carbon emissions</t>
    </r>
  </si>
  <si>
    <t>Near Natural Peatland</t>
  </si>
  <si>
    <t>Drained Peatland</t>
  </si>
  <si>
    <t>Modified Peatland</t>
  </si>
  <si>
    <t>Actively Eroding Peatland</t>
  </si>
  <si>
    <t>Countryside Stewardship</t>
  </si>
  <si>
    <t>Proxy values for fluxes from habitats by CSS scheme</t>
  </si>
  <si>
    <t>Countryside Stewardship Scheme</t>
  </si>
  <si>
    <t>Baseline</t>
  </si>
  <si>
    <t>If you recorded these areas under any of the categories above, then you do not need to complete this section. Avoid double counting.
Use the dropdowns to select from the schemes and baselines, then enter the number of hectares under that management.</t>
  </si>
  <si>
    <t>Help sheet - 
Average head of livestock</t>
  </si>
  <si>
    <t>Use this sheet to estimate average head of livestock on the farm in each category across the year by treating the first of each month as a "snapshot" of the number of animals.
Column D will calculate the average across the year for you. These figures can be used to complete the Livestock sheet.
Column C can be edited to give a more accurate average liveweight across the year (can be dependent on breed, age of slaughter etc.).</t>
  </si>
  <si>
    <r>
      <rPr>
        <rFont val="Poppins"/>
        <b/>
        <color rgb="FFFFFFFF"/>
        <sz val="10.0"/>
      </rPr>
      <t xml:space="preserve">Average Liveweight  </t>
    </r>
    <r>
      <rPr>
        <rFont val="Poppins"/>
        <b val="0"/>
        <color rgb="FFFFFFFF"/>
        <sz val="10.0"/>
      </rPr>
      <t>(kg/ head)</t>
    </r>
  </si>
  <si>
    <t>Average head of livestock on farm</t>
  </si>
  <si>
    <t>Number of animals in each category per month</t>
  </si>
  <si>
    <t>Category description</t>
  </si>
  <si>
    <t>Jan</t>
  </si>
  <si>
    <t>Feb</t>
  </si>
  <si>
    <t>Mar</t>
  </si>
  <si>
    <t>Apr</t>
  </si>
  <si>
    <t>May</t>
  </si>
  <si>
    <t>Jun</t>
  </si>
  <si>
    <t>Jul</t>
  </si>
  <si>
    <t>Aug</t>
  </si>
  <si>
    <t>Sep</t>
  </si>
  <si>
    <t>Oct</t>
  </si>
  <si>
    <t>Nov</t>
  </si>
  <si>
    <t>Dec</t>
  </si>
  <si>
    <t>e.g. Calves (under 1 year)</t>
  </si>
  <si>
    <t>Dairy cattle</t>
  </si>
  <si>
    <t>Lactating, “dry” or in-calf dairy cows</t>
  </si>
  <si>
    <t>First pregnancy or first lactation dairy cattle under 3 years of age</t>
  </si>
  <si>
    <t>Dairy replacements (1+ years)</t>
  </si>
  <si>
    <t>1-3 year old female cattle to join the dairy herd who are not in-calf or lactating</t>
  </si>
  <si>
    <t>Calves (under 1 year)</t>
  </si>
  <si>
    <t>Cattle under 1 year old</t>
  </si>
  <si>
    <t>Dairy beef (1+ years)</t>
  </si>
  <si>
    <t>Dairy breeds not lactating but fattened for beef (over 1 year old)</t>
  </si>
  <si>
    <t>Dairy or beef breeding bulls</t>
  </si>
  <si>
    <t>Beef cattle</t>
  </si>
  <si>
    <t>Cattle under 1 year old (male or female)</t>
  </si>
  <si>
    <t>12-18 months cattle for finishing (male or female)</t>
  </si>
  <si>
    <t>Beef finishing heifers</t>
  </si>
  <si>
    <t>18-30 months heifers for slaughter</t>
  </si>
  <si>
    <t>Beef suckler cows</t>
  </si>
  <si>
    <t>Lactating, “dry” or in-calf beef suckler cows</t>
  </si>
  <si>
    <t>Finishing bulls (beef)</t>
  </si>
  <si>
    <t>Bull for beef 12+ months (e.g. cereal-fed)</t>
  </si>
  <si>
    <t>Beef replacement heifers</t>
  </si>
  <si>
    <t>First pregnancy or first lactation beef suckler cows under 3 years of age</t>
  </si>
  <si>
    <t>Beef finishing steers</t>
  </si>
  <si>
    <t>12-24 months steers for slaughter</t>
  </si>
  <si>
    <t>Pigs</t>
  </si>
  <si>
    <t>Adult sows</t>
  </si>
  <si>
    <t>Sows (including sows in pig, sows being suckled and dry sows being kept for further breeding)</t>
  </si>
  <si>
    <t>Breeding gilts (female)</t>
  </si>
  <si>
    <t>Gilts (including gilts in pig and gilts not yet in pig)</t>
  </si>
  <si>
    <t>Adult boars</t>
  </si>
  <si>
    <t>Boars for service</t>
  </si>
  <si>
    <t>Piglets</t>
  </si>
  <si>
    <t>Fattening swine under 20 kg</t>
  </si>
  <si>
    <t>Weaner pigs (under 20kg)</t>
  </si>
  <si>
    <t>Weaner pigs (over 20kg)</t>
  </si>
  <si>
    <t>Fattening swine 20-80 kg</t>
  </si>
  <si>
    <t>Finishing pig (porker)</t>
  </si>
  <si>
    <t>Finishing pig (cutter)</t>
  </si>
  <si>
    <t xml:space="preserve">Fattening swine 80+ kg </t>
  </si>
  <si>
    <t>Bacon pigs</t>
  </si>
  <si>
    <t>Barren sows for finishing</t>
  </si>
  <si>
    <t>Barren sows for fattening &gt;80kg</t>
  </si>
  <si>
    <t>Sheep</t>
  </si>
  <si>
    <t>Adult ewes</t>
  </si>
  <si>
    <t>Replacement ewes</t>
  </si>
  <si>
    <t>Shearling or replacement ewes (1+ years)</t>
  </si>
  <si>
    <t>Rams or tups</t>
  </si>
  <si>
    <t>Adult rams or tups</t>
  </si>
  <si>
    <t>Young sheep under 1 year</t>
  </si>
  <si>
    <t>Other livestock</t>
  </si>
  <si>
    <t>Chickens – broilers</t>
  </si>
  <si>
    <t>Help sheet - 
SOM and SOC</t>
  </si>
  <si>
    <t>Use this sheet to record SOM and SOC if you have a large number of samples</t>
  </si>
  <si>
    <r>
      <rPr>
        <rFont val="Poppins"/>
        <i/>
        <color rgb="FFFFFFFF"/>
      </rPr>
      <t xml:space="preserve">For more help and information on soil sampling for direct measurement of soil carbon, there is a </t>
    </r>
    <r>
      <rPr>
        <rFont val="Poppins"/>
        <i/>
        <color rgb="FF1155CC"/>
        <u/>
      </rPr>
      <t>detailied guide</t>
    </r>
    <r>
      <rPr>
        <rFont val="Poppins"/>
        <i/>
        <color rgb="FFFFFFFF"/>
      </rPr>
      <t xml:space="preserve"> available on the Farm Carbon Toolkit website.</t>
    </r>
  </si>
  <si>
    <t xml:space="preserve">
If you have SOM results from at least two different years on any of your fields, record the details here. The more years’ worth of data you have the better! </t>
  </si>
  <si>
    <t xml:space="preserve">
Alternatively if you have SOC results from at least two different years on any of your fields, record the details here. The more years' worth of data you have, the better!</t>
  </si>
  <si>
    <t xml:space="preserve">
Soil Organic Matter (SOM)</t>
  </si>
  <si>
    <t xml:space="preserve">
Soil Organic Carbon (SOC)</t>
  </si>
  <si>
    <t xml:space="preserve">Reference list </t>
  </si>
  <si>
    <t>Number</t>
  </si>
  <si>
    <t>Author (year)</t>
  </si>
  <si>
    <t>Citation</t>
  </si>
  <si>
    <t>BEIS (2020)</t>
  </si>
  <si>
    <t xml:space="preserve">Department for Business, Energy &amp; Industrial Strategy (2020). 2020 Government greenhouse gas conversion factors for company reporting. Accessed on 16/03/2023 https://www.gov.uk/government/publications/greenhouse-gas-reporting-conversion-factors-2020 </t>
  </si>
  <si>
    <t>1a</t>
  </si>
  <si>
    <t>Department for Business, Energy &amp; Industrial Strategy (2020). 2020 Government greenhouse gas conversion factors for company reporting: methodology. Accessed on 16/03/2023 https://assets.publishing.service.gov.uk/government/uploads/system/uploads/attachment_data/file/901692/conversion-factors-2020-methodology.pdf on 16/03/2023</t>
  </si>
  <si>
    <t>ICE v2.0 (2011)</t>
  </si>
  <si>
    <t xml:space="preserve">Hammond &amp; Jones (2011). The Inventory of Carbon &amp; Energy (ICE) database v2.0. </t>
  </si>
  <si>
    <t>2a</t>
  </si>
  <si>
    <t>ICE v3.0 (2019)</t>
  </si>
  <si>
    <r>
      <rPr>
        <rFont val="Poppins"/>
        <color rgb="FF000000"/>
        <sz val="10.0"/>
      </rPr>
      <t xml:space="preserve">Jones (2019). The Inventory of Carbon &amp; Energy (ICE) database v3.0. Accessed on 16/03/2023 </t>
    </r>
    <r>
      <rPr>
        <rFont val="Poppins"/>
        <color rgb="FF000000"/>
        <sz val="10.0"/>
        <u/>
      </rPr>
      <t>https://circularecology.com/embodied-carbon-footprint-database.html</t>
    </r>
  </si>
  <si>
    <t>Williams et al. (2006)</t>
  </si>
  <si>
    <r>
      <rPr>
        <rFont val="Poppins"/>
        <color rgb="FF000000"/>
        <sz val="10.0"/>
      </rPr>
      <t xml:space="preserve">Williams et al. (2006). Determining the environmental burdens and resource use in the production of agricultural and horticultural commodities. DEFRA project report ISO205. Accessed on 16/03/2023 </t>
    </r>
    <r>
      <rPr>
        <rFont val="Poppins"/>
        <color rgb="FF000000"/>
        <sz val="10.0"/>
        <u/>
      </rPr>
      <t>https://randd.defra.gov.uk/ProjectDetails?ProjectID=11442</t>
    </r>
  </si>
  <si>
    <t>Brown et al. (2017)</t>
  </si>
  <si>
    <r>
      <rPr>
        <rFont val="Poppins"/>
        <color rgb="FF000000"/>
        <sz val="10.0"/>
      </rPr>
      <t xml:space="preserve">Brown et al. (2017). UK Greenhouse Gas Inventory, 1990 to 2017: Annual Report for submission under the Framework Convention on Climate Change. Accessed on 20/03/2023 </t>
    </r>
    <r>
      <rPr>
        <rFont val="Poppins"/>
        <color rgb="FF000000"/>
        <sz val="10.0"/>
        <u/>
      </rPr>
      <t>https://naei.beis.gov.uk/reports/reports?report_id=981</t>
    </r>
  </si>
  <si>
    <t>4a</t>
  </si>
  <si>
    <r>
      <rPr>
        <rFont val="Poppins"/>
        <color rgb="FF000000"/>
        <sz val="10.0"/>
      </rPr>
      <t xml:space="preserve">Brown et al. (2017). Annexes to the UK Greenhouse Gas Inventory, 1990 to 2017: Annual Report for submission under the Framework Convention on Climate Change. Accessed on 20/03/2023 </t>
    </r>
    <r>
      <rPr>
        <rFont val="Poppins"/>
        <color rgb="FF000000"/>
        <sz val="10.0"/>
        <u/>
      </rPr>
      <t>https://uk-air.defra.gov.uk/assets/documents/reports/cat09/1905151124_ukghgi-90-17_Annexes_Issue_2_final.pdf</t>
    </r>
  </si>
  <si>
    <t>Andersen et al (2010)</t>
  </si>
  <si>
    <r>
      <rPr>
        <rFont val="Poppins"/>
        <color rgb="FF000000"/>
        <sz val="10.0"/>
      </rPr>
      <t xml:space="preserve">Andersen et al. (2010). Quantification of
Greenhouse Gas Emissions from Windrow Composting of Garden Waste. Journal of Environmental Quality 
39(2): 713-724 </t>
    </r>
    <r>
      <rPr>
        <rFont val="Poppins"/>
        <color rgb="FF000000"/>
        <sz val="10.0"/>
        <u/>
      </rPr>
      <t>https://doi.org/10.2134/jeq2009.0329</t>
    </r>
  </si>
  <si>
    <t>Cuttle et al. (2003)</t>
  </si>
  <si>
    <t>Cuttle et al. (2003) A Review of Leguminous Fertility-Building Crops, with Particular Refence to Nitrogen Fixation and Utilisation Written as a Part of Defra Project OF0316 “The Development of Improved Guidance on the Use of Fertility-Building Crops in Organic Farming”. Institute of Grassland and Environmental Research: Aberystwyth, Wales, 2003.</t>
  </si>
  <si>
    <t>Phong (2012)</t>
  </si>
  <si>
    <t>Phong (2012). Greenhouse Gas Emissions from Composting and Anaerobic Digestion Plants. INRES, Institute of Crop Science and Resource Conservation. Bonn, D-53115.</t>
  </si>
  <si>
    <t>Amon et al. (1999)</t>
  </si>
  <si>
    <r>
      <rPr>
        <rFont val="Poppins"/>
        <color rgb="FF000000"/>
        <sz val="10.0"/>
      </rPr>
      <t xml:space="preserve">Amon et al. (1999). Emissions of NH3, N2O and CH4 from composted and anaerobically stored farm yard manure. Ramiran 98 posters presentations. Accessed on 16/03/2023 </t>
    </r>
    <r>
      <rPr>
        <rFont val="Poppins"/>
        <color rgb="FF000000"/>
        <sz val="10.0"/>
        <u/>
      </rPr>
      <t>http://ramiran.uvlf.sk/doc98/FIN-POST/AMON-BAR.pdf</t>
    </r>
    <r>
      <rPr>
        <rFont val="Poppins"/>
        <color rgb="FF000000"/>
        <sz val="10.0"/>
      </rPr>
      <t xml:space="preserve">  </t>
    </r>
  </si>
  <si>
    <t>Reference superceeded</t>
  </si>
  <si>
    <t>Woodland Carbon Code (2018)</t>
  </si>
  <si>
    <r>
      <rPr>
        <rFont val="Poppins"/>
        <color rgb="FF000000"/>
        <sz val="10.0"/>
      </rPr>
      <t xml:space="preserve">Woodland Carbon Code. (2018). Carbon Lookup tables v2.0. Accessed on 30/05/2022 </t>
    </r>
    <r>
      <rPr>
        <rFont val="Poppins"/>
        <color rgb="FF000000"/>
        <sz val="10.0"/>
        <u/>
      </rPr>
      <t>https://www.woodlandcarboncode.org.uk/news/version-2-0-of-the-wcc-launched?highlight=WyJsb29rdXAiXQ==</t>
    </r>
    <r>
      <rPr>
        <rFont val="Poppins"/>
        <color rgb="FF000000"/>
        <sz val="10.0"/>
      </rPr>
      <t xml:space="preserve"> </t>
    </r>
  </si>
  <si>
    <t>Clark (2007)</t>
  </si>
  <si>
    <t>Clark (2007). Cover crops—United States—Handbooks, manuals, etc. Sustainable Agriculture Network. 3rd edition.</t>
  </si>
  <si>
    <t>GHG Protocol (2017)</t>
  </si>
  <si>
    <t>GHG protocol (2017). Calculating HFC and PFC emissions from the manufacturing, serviceing, and/or disposal of refrigeration and air-conditioning equipment. Calculation worksheets v1.0. Accessed on 30/05/2022 https://view.officeapps.live.com/op/view.aspx?src=https%3A%2F%2Fghgprotocol.org%2Fsites%2Fdefault%2Ffiles%2Fhfc-pfc_0.xls&amp;wdOrigin=BROWSELINK</t>
  </si>
  <si>
    <t>Taylor et al. (2010)</t>
  </si>
  <si>
    <t xml:space="preserve">Taylor et al. (2010). Measuring holistic carbon footprints for lamb and beef farms in the cambrian mountains initiative. CCW Policy Research Report No. 10/8. </t>
  </si>
  <si>
    <t>Brentrup et al. (2016)</t>
  </si>
  <si>
    <r>
      <rPr>
        <rFont val="Poppins"/>
        <color rgb="FF000000"/>
        <sz val="10.0"/>
      </rPr>
      <t xml:space="preserve">Bentrup et al. (2016). Carbon footprint analysis of mineral fertilizer production in Europe and other world regions. Conference paper. Accessed on 30/05/2022 </t>
    </r>
    <r>
      <rPr>
        <rFont val="Poppins"/>
        <color rgb="FF000000"/>
        <sz val="10.0"/>
        <u/>
      </rPr>
      <t>https://www.researchgate.net/publication/312553933_Carbon_footprint_analysis_of_mineral_fertilizer_production_in_Europe_and_other_world_regions</t>
    </r>
    <r>
      <rPr>
        <rFont val="Poppins"/>
        <color rgb="FF000000"/>
        <sz val="10.0"/>
      </rPr>
      <t xml:space="preserve"> </t>
    </r>
  </si>
  <si>
    <t>Berners-Lee (2010)</t>
  </si>
  <si>
    <t>Berners-Lee (2010). How bad are bananas? The carbon footprint of everything. Profile Books, London</t>
  </si>
  <si>
    <t>Warwick HRI (2009)</t>
  </si>
  <si>
    <r>
      <rPr>
        <rFont val="Poppins"/>
        <color rgb="FF000000"/>
        <sz val="10.0"/>
      </rPr>
      <t xml:space="preserve">Warwick HRI (2009). Preliminary assessment of greenhouse gases associated with growing media materials. DEFRA project report IF0154 </t>
    </r>
    <r>
      <rPr>
        <rFont val="Poppins"/>
        <color rgb="FF000000"/>
        <sz val="10.0"/>
        <u/>
      </rPr>
      <t>http://randd.defra.gov.uk/Default.aspx?Module=More&amp;Location=None&amp;ProjectID=15967</t>
    </r>
    <r>
      <rPr>
        <rFont val="Poppins"/>
        <color rgb="FF000000"/>
        <sz val="10.0"/>
      </rPr>
      <t xml:space="preserve"> </t>
    </r>
  </si>
  <si>
    <t>Wiltshire et al. (2008)</t>
  </si>
  <si>
    <r>
      <rPr>
        <rFont val="Poppins"/>
        <color rgb="FF000000"/>
        <sz val="10.0"/>
      </rPr>
      <t xml:space="preserve">Wiltshire et al. (2008). Scenario building to test and inform the development of a BSI
method for assessing greenhouse gas emissions from food (Technical annexe to the final report). DEFRA project report FO0404 submitted by ADAS. Accessed 02/05/2023 </t>
    </r>
    <r>
      <rPr>
        <rFont val="Poppins"/>
        <color rgb="FF000000"/>
        <sz val="10.0"/>
        <u/>
      </rPr>
      <t>https://repository.rothamsted.ac.uk/item/8q33x/scenario-building-to-test-and-inform-the-development-of-a-bsi-method-for-assessing-greenhouse-gas-emissions-from-food-technical-annex-to-final-report-on-defra-project-no-fo0404</t>
    </r>
    <r>
      <rPr>
        <rFont val="Poppins"/>
        <color rgb="FF000000"/>
        <sz val="10.0"/>
      </rPr>
      <t xml:space="preserve"> </t>
    </r>
  </si>
  <si>
    <t>GFLI database (2020)</t>
  </si>
  <si>
    <r>
      <rPr>
        <rFont val="Poppins"/>
        <color rgb="FF000000"/>
        <sz val="10.0"/>
      </rPr>
      <t xml:space="preserve">GFLI (2020). Database of livestock feeds and environmental impacts. Accessed 30/05/2022 </t>
    </r>
    <r>
      <rPr>
        <rFont val="Poppins"/>
        <color rgb="FF000000"/>
        <sz val="10.0"/>
        <u/>
      </rPr>
      <t>http://globalfeedlca.org/gfli-database/gfli-database-tool/</t>
    </r>
    <r>
      <rPr>
        <rFont val="Poppins"/>
        <color rgb="FF000000"/>
        <sz val="10.0"/>
      </rPr>
      <t xml:space="preserve"> </t>
    </r>
  </si>
  <si>
    <t>Soya UK</t>
  </si>
  <si>
    <t>Correspondence with David McNaughton (Soya UK Managing Director) on crop yields and residues</t>
  </si>
  <si>
    <t>Taft et al (2017)</t>
  </si>
  <si>
    <r>
      <rPr>
        <rFont val="Poppins"/>
        <color rgb="FF000000"/>
        <sz val="10.0"/>
      </rPr>
      <t>Taft et al. (2017) GHG from intensively managed peat soils in an arable production system. Agriculture, Ecosystems &amp; Environment. 237: 162-172</t>
    </r>
    <r>
      <rPr>
        <rFont val="Poppins"/>
        <i/>
        <color rgb="FF000000"/>
        <sz val="10.0"/>
      </rPr>
      <t>.</t>
    </r>
  </si>
  <si>
    <t>Axe et al (2017)</t>
  </si>
  <si>
    <r>
      <rPr>
        <rFont val="Poppins"/>
        <color rgb="FF000000"/>
        <sz val="10.0"/>
      </rPr>
      <t xml:space="preserve">Axe et al. (2017) Carbon storage in hedge biomass - A case study of actively managed hedges in England. Agriculture, Ecosystems &amp; Environment. 250: 81-88. </t>
    </r>
    <r>
      <rPr>
        <rFont val="Poppins"/>
        <color rgb="FF000000"/>
        <sz val="10.0"/>
        <u/>
      </rPr>
      <t>https://doi.org/10.1016/j.agee.2017.08.008</t>
    </r>
    <r>
      <rPr>
        <rFont val="Poppins"/>
        <color rgb="FF000000"/>
        <sz val="10.0"/>
      </rPr>
      <t xml:space="preserve"> </t>
    </r>
  </si>
  <si>
    <t>Ostle et al. (2009)</t>
  </si>
  <si>
    <r>
      <rPr>
        <rFont val="Poppins"/>
        <color rgb="FF000000"/>
        <sz val="10.0"/>
      </rPr>
      <t xml:space="preserve">Ostle et al. (2009). UK land use and carbon sequestration. Land Use Policy 26S: S274-S283. </t>
    </r>
    <r>
      <rPr>
        <rFont val="Poppins"/>
        <color rgb="FF000000"/>
        <sz val="10.0"/>
        <u/>
      </rPr>
      <t>https://doi.https://doi.org/10.1016/j.landusepol.2009.08.00610.1016/j.landusepol.2009.08.006</t>
    </r>
    <r>
      <rPr>
        <rFont val="Poppins"/>
        <color rgb="FF000000"/>
        <sz val="10.0"/>
      </rPr>
      <t xml:space="preserve"> </t>
    </r>
  </si>
  <si>
    <t>Chishna et al (2010)</t>
  </si>
  <si>
    <t xml:space="preserve">Chishna et al (2010) Embodied carbon in natural building stone in Scotland. Historic Scotland, Technical Conservation Group. Technical Paper 7. SISTech Ltd and Harold-Watt University. </t>
  </si>
  <si>
    <t>Falloon et al (2004)</t>
  </si>
  <si>
    <t xml:space="preserve">Falloon et al (2004) Managing field margins for biodiveristy and carbon sequestration: A Great Britain case study. Soil Use and Management. 20 (2): 240-247. </t>
  </si>
  <si>
    <t>Kerckhoffs and Reid (2007)</t>
  </si>
  <si>
    <t>Kerckhoffs and Reid (2007). Carbon sequestration in the standing biomass of orchard crops in New Zealand. NZ Institute for Crop &amp; Food Research Ltd. report for Horticulture New Zealand Ltd.</t>
  </si>
  <si>
    <t>Carlisle et al. (2010)</t>
  </si>
  <si>
    <r>
      <rPr>
        <rFont val="Poppins"/>
        <color rgb="FF000000"/>
        <sz val="10.0"/>
      </rPr>
      <t xml:space="preserve">Carlisle et al. (2010). California vineyard greenhouse gas emissions: assessment of the available literature and determination of research needs. California sustainable wine growing Alliance. Accessed on 30/05/2022 </t>
    </r>
    <r>
      <rPr>
        <rFont val="Poppins"/>
        <color rgb="FF000000"/>
        <sz val="10.0"/>
        <u/>
      </rPr>
      <t>https://www.sustainablewinegrowing.org/docs/CSWA%20GHG%20Report_Final.pdf</t>
    </r>
    <r>
      <rPr>
        <rFont val="Poppins"/>
        <color rgb="FF000000"/>
        <sz val="10.0"/>
      </rPr>
      <t xml:space="preserve">  </t>
    </r>
  </si>
  <si>
    <t>Vicente-Vicente et al (2016)</t>
  </si>
  <si>
    <t xml:space="preserve">Vicente-Vicente et al. (2016) Soil carbon sequestration rates under Mediterranean woody crops using recommended management practices: A meta-analysis. Agriculture, Ecosystems &amp; Environment. 235: 204-214. </t>
  </si>
  <si>
    <t>Dondini et al. (2009)</t>
  </si>
  <si>
    <r>
      <rPr>
        <rFont val="Poppins"/>
        <color rgb="FF000000"/>
        <sz val="10.0"/>
      </rPr>
      <t xml:space="preserve">Dondini et al. (2009). The potential of Miscanthus to sequester carbon in soils: comparing field measurements in Carlow, Ireland to model predictions. GCB Bioenergy 1: 413-425. </t>
    </r>
    <r>
      <rPr>
        <rFont val="Poppins"/>
        <color rgb="FF000000"/>
        <sz val="10.0"/>
        <u/>
      </rPr>
      <t>https://doi.org/10.1111/j.1757-1707.2010.01033.x</t>
    </r>
    <r>
      <rPr>
        <rFont val="Poppins"/>
        <color rgb="FF000000"/>
        <sz val="10.0"/>
      </rPr>
      <t xml:space="preserve"> </t>
    </r>
  </si>
  <si>
    <t>Rytter (2012)</t>
  </si>
  <si>
    <t xml:space="preserve">Rytter (2012) The potential of willow and poplar plantations as carbon sinks in Sweden. Biomass and Bioenergy. 36:86-95. </t>
  </si>
  <si>
    <t>Grogan and Matthews (2002)</t>
  </si>
  <si>
    <r>
      <rPr>
        <rFont val="Poppins"/>
        <color rgb="FF000000"/>
        <sz val="10.0"/>
      </rPr>
      <t xml:space="preserve">Grogan and Matthews (2002). A modelling analysis of the potential for soil carbon sequestration under short rotation coppice willow bioenergy plantations. Soil Use and Management 18: 175-183. </t>
    </r>
    <r>
      <rPr>
        <rFont val="Poppins"/>
        <color rgb="FF000000"/>
        <sz val="10.0"/>
        <u/>
      </rPr>
      <t xml:space="preserve">https://doi.org/10.1111/j.1475-2743.2002.tb00237.x </t>
    </r>
  </si>
  <si>
    <t>Ventura et al (2019)</t>
  </si>
  <si>
    <t>Ventura et al (2019) Carbon balance and soil carbon input in a poplar short rotation coppice plantation as affected by nitrogen and wood ash application. New Forests. 50. 969-990.</t>
  </si>
  <si>
    <t>Turner et al (2015)</t>
  </si>
  <si>
    <t>Turner et al (2015) Greenhouse gas emission factors for recycling of source-segregated waste materials. Resources, Conservation and Recycling. 105 (A): 186-197.</t>
  </si>
  <si>
    <t>Chris Foss</t>
  </si>
  <si>
    <t>Personal communications with Chris Foss (Wine GB)</t>
  </si>
  <si>
    <t>COFALEC (2015)</t>
  </si>
  <si>
    <r>
      <rPr>
        <rFont val="Poppins"/>
        <color rgb="FF000000"/>
        <sz val="10.0"/>
      </rPr>
      <t xml:space="preserve">COFALEC (2015). Carbon footprint of yeast produced in the European Union. Produced by PriceWaterhouseCooper for COFALEC. Accessed 30/05/2022 </t>
    </r>
    <r>
      <rPr>
        <rFont val="Poppins"/>
        <color rgb="FF000000"/>
        <sz val="10.0"/>
        <u/>
      </rPr>
      <t>https://cofalec.com/wp-content/uploads/2022/03/20120327155707_Yeast_Carbon_Footprint_COFALEC_28english-version29.pdf</t>
    </r>
    <r>
      <rPr>
        <rFont val="Poppins"/>
        <color rgb="FF000000"/>
        <sz val="10.0"/>
      </rPr>
      <t xml:space="preserve"> </t>
    </r>
  </si>
  <si>
    <t>Nica and Woinarocschy (2010)</t>
  </si>
  <si>
    <t>Nica and Woinarocschy (2010) Environmental Assessment of Citric Acid production. UPB Scientific Bulletin, Series B. Chemistry and Materials Science. 72 (3):45-56.</t>
  </si>
  <si>
    <t>AHDB Carbon footprint decision tool (2014)</t>
  </si>
  <si>
    <r>
      <rPr>
        <rFont val="Poppins"/>
        <color rgb="FF000000"/>
        <sz val="10.0"/>
      </rPr>
      <t xml:space="preserve">AHDB &amp; HGCA (2014). Carbon footprint decision tool. 10. Field Operations. Accessed 21/03/2023 </t>
    </r>
    <r>
      <rPr>
        <rFont val="Poppins"/>
        <color rgb="FF000000"/>
        <sz val="10.0"/>
        <u/>
      </rPr>
      <t>https://view.officeapps.live.com/op/view.aspx?src=https%3A%2F%2Fprojectblue.blob.core.windows.net%2Fmedia%2FDefault%2FTools%2FTool%2520Download%2FAHDB%2520carbon%2520footprinting%2520tool%2520(2014).xlsm&amp;wdOrigin=BROWSELINK</t>
    </r>
  </si>
  <si>
    <t>Moller et al (2009)</t>
  </si>
  <si>
    <t xml:space="preserve">Mollet et al. (2009) Anaerobic digestion and digestate use: accounting of greenhouse gases and global warming contribution. Waste Manag Res. 27 (8): 813-24.  </t>
  </si>
  <si>
    <t>Vergana and Silver (2019)</t>
  </si>
  <si>
    <t>Vergana &amp; Silver (2019) GHG emissions from windrow composting of organic wastes: Patterns and emissions factors. Environmental Research Letters. 14 (12) 124027.</t>
  </si>
  <si>
    <t>Audsley et al (2009)</t>
  </si>
  <si>
    <r>
      <rPr>
        <rFont val="Poppins"/>
        <color rgb="FF000000"/>
        <sz val="10.0"/>
      </rPr>
      <t xml:space="preserve">Audsley et al. (2009) Estimation of the greenhouse gas emissions from agricultural pesticide manufacture and use. Cranfield University. 10.  Accessed 30/05/2022 </t>
    </r>
    <r>
      <rPr>
        <rFont val="Poppins"/>
        <color rgb="FF000000"/>
        <sz val="10.0"/>
        <u/>
      </rPr>
      <t>https://dspace.lib.cranfield.ac.uk/bitstream/handle/1826/3913/Estimation_of_the_greenhouse_gas_emissions_from_agricultural_pesticide_manufacture_and_use%E2%80%902009.pdf?sequence=1</t>
    </r>
    <r>
      <rPr>
        <rFont val="Poppins"/>
        <color rgb="FF000000"/>
        <sz val="10.0"/>
      </rPr>
      <t xml:space="preserve"> </t>
    </r>
  </si>
  <si>
    <t>Yara (2017)</t>
  </si>
  <si>
    <r>
      <rPr>
        <rFont val="Poppins"/>
        <color rgb="FF000000"/>
        <sz val="10.0"/>
      </rPr>
      <t xml:space="preserve">Yara (2017). Yara International ASA. Carbon footprint - fertilizer products. Verified by DNV GL. Accessed on 25/04/2023 </t>
    </r>
    <r>
      <rPr>
        <rFont val="Poppins"/>
        <color rgb="FF000000"/>
        <sz val="10.0"/>
        <u/>
      </rPr>
      <t>https://www.yara.co.uk/contentassets/a6e77004605040aea339577f909d5368/yara-carbon-footprint_verification_statement.pdf/</t>
    </r>
    <r>
      <rPr>
        <rFont val="Poppins"/>
        <color rgb="FF000000"/>
        <sz val="10.0"/>
      </rPr>
      <t xml:space="preserve"> </t>
    </r>
  </si>
  <si>
    <t>CF fertilisers</t>
  </si>
  <si>
    <t>CF Fertiliser range (under reconsideration, reference material unavailable)</t>
  </si>
  <si>
    <t>Schwarzbeck et al (2015)</t>
  </si>
  <si>
    <t>Schwarzbeck et al (2015) Determining national greenhouse gas emissions from waste-to-energy using the Balance Method Determining national greenhouse gas emissions from waste-to-energy using the Balance Method. Waste Management. 49:263-271.</t>
  </si>
  <si>
    <t>Warner et al. (2020b)</t>
  </si>
  <si>
    <t>Warner et al. (2020b). Establishing a field-based evidence base for the impact of agri-environment options on soil carbon and climate change mitigation – phase 2. Final Report. Work package number: ECM50416. Evidence Programme Reference number: RP04176. Natural England.</t>
  </si>
  <si>
    <t>Farm Carbon Toolkit (ongoing)</t>
  </si>
  <si>
    <r>
      <rPr>
        <rFont val="Poppins"/>
        <color rgb="FF000000"/>
        <sz val="10.0"/>
      </rPr>
      <t xml:space="preserve">Farm Carbon Toolkit: Soil Carbon Project (ongoing). See </t>
    </r>
    <r>
      <rPr>
        <rFont val="Poppins"/>
        <color rgb="FF000000"/>
        <sz val="10.0"/>
        <u/>
      </rPr>
      <t>https://farmcarbontoolkit.org.uk/soil-carbon-project/</t>
    </r>
    <r>
      <rPr>
        <rFont val="Poppins"/>
        <color rgb="FF000000"/>
        <sz val="10.0"/>
      </rPr>
      <t xml:space="preserve"> for more information.</t>
    </r>
  </si>
  <si>
    <t>Kalfos (2021)</t>
  </si>
  <si>
    <t>Personal communications with Joseph Barnes (Saria UK)</t>
  </si>
  <si>
    <t>Fertilizers Europe (2011)</t>
  </si>
  <si>
    <t>Fertilizers Europe (2011). Carbon footprint reference values - mineral fertilizer carbon footprint reference values: 2011.</t>
  </si>
  <si>
    <t>Brentrup et al (2018)</t>
  </si>
  <si>
    <r>
      <rPr>
        <rFont val="Poppins"/>
        <color rgb="FF000000"/>
        <sz val="10.0"/>
      </rPr>
      <t xml:space="preserve">Brentrup et al (2018) Updated carbon footprint values for mineral fertilizer from different world regions. LCA Food 2018 and LCA AgriFood Asia 2018: (1-B) From Farm to Table. Conference paper accessed on 30/05/2022 </t>
    </r>
    <r>
      <rPr>
        <rFont val="Poppins"/>
        <color rgb="FF000000"/>
        <sz val="10.0"/>
        <u/>
      </rPr>
      <t>https://www.researchgate.net/publication/329774170_Updated_carbon_footprint_values_for_mineral_fertilizer_from_different_world_regions</t>
    </r>
    <r>
      <rPr>
        <rFont val="Poppins"/>
        <color rgb="FF000000"/>
        <sz val="10.0"/>
      </rPr>
      <t xml:space="preserve"> </t>
    </r>
  </si>
  <si>
    <t>Sylvester-Bradley et al (2015)</t>
  </si>
  <si>
    <r>
      <rPr>
        <rFont val="Poppins"/>
        <color rgb="FF000000"/>
        <sz val="10.0"/>
      </rPr>
      <t xml:space="preserve">Sylvester-Bradley et al. (2015). Minimising nitrous oxide intensities of arable crop products (MIN-NO). AHDB Cereals &amp; Oilseeds/ Project Report No. 548. Accessed on 30/05/022 </t>
    </r>
    <r>
      <rPr>
        <rFont val="Poppins"/>
        <color rgb="FF000000"/>
        <sz val="10.0"/>
        <u/>
      </rPr>
      <t>https://projectblue.blob.core.windows.net/media/Default/Research%20Papers/Cereals%20and%20Oilseed/pr548-abstract-and-executive-summary.pdf</t>
    </r>
    <r>
      <rPr>
        <rFont val="Poppins"/>
        <color rgb="FF000000"/>
        <sz val="10.0"/>
      </rPr>
      <t xml:space="preserve"> </t>
    </r>
  </si>
  <si>
    <t>AHDB (2017)</t>
  </si>
  <si>
    <r>
      <rPr>
        <rFont val="Poppins"/>
        <color rgb="FF000000"/>
        <sz val="10.0"/>
      </rPr>
      <t xml:space="preserve">AHDB (2017). Nutrient Management Guide - RB209. Accessed on 30/05/2022 </t>
    </r>
    <r>
      <rPr>
        <rFont val="Poppins"/>
        <color rgb="FF000000"/>
        <sz val="10.0"/>
        <u/>
      </rPr>
      <t>https://ahdb.org.uk/RB209</t>
    </r>
    <r>
      <rPr>
        <rFont val="Poppins"/>
        <color rgb="FF000000"/>
        <sz val="10.0"/>
      </rPr>
      <t xml:space="preserve"> </t>
    </r>
  </si>
  <si>
    <t>Thorman et al (2020)</t>
  </si>
  <si>
    <t>Thorman et al (2020) Towards Country-Specific Nitrous Oxide Emission Factors for Manures Applied to Arable and Grassland Soils in the UK. Frontiers in Sustainable Food Systems. 4:62.</t>
  </si>
  <si>
    <t>IPCC (2019)</t>
  </si>
  <si>
    <t xml:space="preserve">Liang &amp; Kasimir (2019) Chapter 11: N2O Emissions from Managed Soils, and CO2 Emissions from Lime and Urea Application. Refinement to 2006 IPCC Guidelines for National Greenhouse Gas Inventories (pp. 11.1-11.48) Publisher: Intergovernmental Panel on Climate Change. </t>
  </si>
  <si>
    <t>IPCC (2020)</t>
  </si>
  <si>
    <r>
      <rPr>
        <rFont val="Poppins"/>
        <color rgb="FF000000"/>
        <sz val="10.0"/>
      </rPr>
      <t xml:space="preserve">IPCC (2020). Climate Change and Land - An IPCC Special Report on climate change, desertification, land degradation, sustainable land management, food security, and greenhouse gas fluxes in terrestrial ecosystems. Summary for policy makers. ISBN 978-92-9169-154-8. Available at </t>
    </r>
    <r>
      <rPr>
        <rFont val="Poppins"/>
        <color rgb="FF000000"/>
        <sz val="10.0"/>
        <u/>
      </rPr>
      <t>https://www.ipcc.ch/srccl/chapter/summary-for-policymakers/</t>
    </r>
    <r>
      <rPr>
        <rFont val="Poppins"/>
        <color rgb="FF000000"/>
        <sz val="10.0"/>
      </rPr>
      <t xml:space="preserve"> </t>
    </r>
  </si>
  <si>
    <t>Haverkort et al. (2011)</t>
  </si>
  <si>
    <r>
      <rPr>
        <rFont val="Poppins"/>
        <color rgb="FF000000"/>
        <sz val="10.0"/>
      </rPr>
      <t xml:space="preserve">Haverkort and Hillier (2011). Cool Farm Tool – Potato: Model Description and Performance of Four Production Systems. Potato Res. 54, 355–369 </t>
    </r>
    <r>
      <rPr>
        <rFont val="Poppins"/>
        <color rgb="FF000000"/>
        <sz val="10.0"/>
        <u/>
      </rPr>
      <t>https://doi.org/10.1007/s11540-011-9194-1</t>
    </r>
    <r>
      <rPr>
        <rFont val="Poppins"/>
        <color rgb="FF000000"/>
        <sz val="10.0"/>
      </rPr>
      <t xml:space="preserve"> </t>
    </r>
  </si>
  <si>
    <t>BEIS (2021)</t>
  </si>
  <si>
    <r>
      <rPr>
        <rFont val="Poppins"/>
        <color rgb="FF000000"/>
        <sz val="10.0"/>
      </rPr>
      <t xml:space="preserve">Department for Business, Energy &amp; Industrial Strategy (2021). UK Government GHG Conversion Factors for Company Reporting 2021. Accessed on 30/05/2021 </t>
    </r>
    <r>
      <rPr>
        <rFont val="Poppins"/>
        <color rgb="FF000000"/>
        <sz val="10.0"/>
        <u/>
      </rPr>
      <t>https://www.gov.uk/government/publications/greenhouse-gas-reporting-conversion-factors-2021</t>
    </r>
  </si>
  <si>
    <t>PET Recycling Team (2017)</t>
  </si>
  <si>
    <r>
      <rPr>
        <rFont val="Poppins"/>
        <color rgb="FF000000"/>
        <sz val="10.0"/>
      </rPr>
      <t xml:space="preserve">PET Recycling Team website (2017). Certificate of carbon footprint for PCF Model ALPHA Bottles rPET produced using EcoInvent 3.3. Accessed on 30/05/2021 </t>
    </r>
    <r>
      <rPr>
        <rFont val="Poppins"/>
        <color rgb="FF000000"/>
        <sz val="10.0"/>
        <u/>
      </rPr>
      <t>https://petrecyclingteam.com/en/excellent-co2-balance</t>
    </r>
  </si>
  <si>
    <t>Idemat (2020)</t>
  </si>
  <si>
    <r>
      <rPr>
        <rFont val="Poppins"/>
        <color rgb="FF000000"/>
        <sz val="10.0"/>
      </rPr>
      <t xml:space="preserve">Idemat database (2020). ECO-costs 2017 v1.6. Accessed on 30/05/2021 </t>
    </r>
    <r>
      <rPr>
        <rFont val="Poppins"/>
        <color rgb="FF000000"/>
        <sz val="10.0"/>
        <u/>
      </rPr>
      <t>https://view.officeapps.live.com/op/view.aspx?src=https%3A%2F%2Fwww.ecocostsvalue.com%2FEVR%2Fimg%2FIdematapp2020.xlsx&amp;wdOrigin=BROWSELINK</t>
    </r>
  </si>
  <si>
    <t>Woodland Carbon Code (2021)</t>
  </si>
  <si>
    <r>
      <rPr>
        <rFont val="Poppins"/>
        <color rgb="FF000000"/>
        <sz val="10.0"/>
      </rPr>
      <t xml:space="preserve">West (2021). Woodland Carbon Code Carbon Calculations Spreadsheet Version 2.4. Accessed 30/05/2021 </t>
    </r>
    <r>
      <rPr>
        <rFont val="Poppins"/>
        <color rgb="FF000000"/>
        <sz val="10.0"/>
        <u/>
      </rPr>
      <t>https://www.woodlandcarboncode.org.uk/images/Spreadsheets/WCC_CarbonCalculationSpreadsheet_Version2.4_March2021.xlsx</t>
    </r>
    <r>
      <rPr>
        <rFont val="Poppins"/>
        <color rgb="FF000000"/>
        <sz val="10.0"/>
      </rPr>
      <t xml:space="preserve"> </t>
    </r>
  </si>
  <si>
    <t>Brown et al. (2021)</t>
  </si>
  <si>
    <r>
      <rPr>
        <rFont val="Poppins"/>
        <color rgb="FF000000"/>
        <sz val="10.0"/>
      </rPr>
      <t xml:space="preserve">Brown et al. (2021). UK Greenhouse Gas Inventory 1990 to 2019: Annual Report for submission under the Framework Convention on Climate Change. Department for Business, Energy &amp; Industrial Strategy. Accessed on 30/05/2022 </t>
    </r>
    <r>
      <rPr>
        <rFont val="Poppins"/>
        <color rgb="FF000000"/>
        <sz val="10.0"/>
        <u/>
      </rPr>
      <t>https://uk-air.defra.gov.uk/assets/documents/reports/cat09/2105061125_ukghgi-90-19_Main_Issue_1.pdf</t>
    </r>
  </si>
  <si>
    <t>59a</t>
  </si>
  <si>
    <r>
      <rPr>
        <rFont val="Poppins"/>
        <color rgb="FF000000"/>
        <sz val="10.0"/>
      </rPr>
      <t xml:space="preserve">Brown et al. (2021). Annexes to the UK Greenhouse Gas Inventory 1990 to 2019: Annual Report for submission under the Framework Convention on Climate Change. Department for Business, Energy &amp; Industrial  Strategy. Accessed on 30/05/2022 </t>
    </r>
    <r>
      <rPr>
        <rFont val="Poppins"/>
        <color rgb="FF000000"/>
        <sz val="10.0"/>
        <u/>
      </rPr>
      <t>https://uk-air.defra.gov.uk/assets/documents/reports/cat09/2106091119_ukghgi-90-19_Annex_Issue_2.pdf</t>
    </r>
  </si>
  <si>
    <t>Bizzaro et al. (2021)</t>
  </si>
  <si>
    <r>
      <rPr>
        <rFont val="Poppins"/>
        <color rgb="FF000000"/>
        <sz val="10.0"/>
      </rPr>
      <t xml:space="preserve">Bizarro et al. (2021). Potential carbon footprint reduction for reclaimed asphalt pavement innovations. Sustainability 13(3):1382 </t>
    </r>
    <r>
      <rPr>
        <rFont val="Poppins"/>
        <color rgb="FF000000"/>
        <sz val="10.0"/>
        <u/>
      </rPr>
      <t>https://doi.org/10.3390/su130313821</t>
    </r>
    <r>
      <rPr>
        <rFont val="Poppins"/>
        <color rgb="FF000000"/>
        <sz val="10.0"/>
      </rPr>
      <t xml:space="preserve"> </t>
    </r>
  </si>
  <si>
    <t>GHG Protocol (2014)</t>
  </si>
  <si>
    <r>
      <rPr>
        <rFont val="Poppins"/>
        <color rgb="FF000000"/>
        <sz val="10.0"/>
      </rPr>
      <t xml:space="preserve">GHG Protocol (2014). Agricultural Guidance Interpreting the Corporate Accounting and Reporting Standard for the agricultural sector. GHG Protocol Agricultural Guidance. Accessed on 02/03/23 </t>
    </r>
    <r>
      <rPr>
        <rFont val="Poppins"/>
        <color rgb="FF000000"/>
        <sz val="10.0"/>
        <u/>
      </rPr>
      <t>https://ghgprotocol.org/sites/default/files/standards/GHG%20Protocol%20Agricultural%20Guidance%20%28April%2026%29_0.pdf</t>
    </r>
  </si>
  <si>
    <t>Carbon Trust (2021)</t>
  </si>
  <si>
    <t>Carbon Trust (2021). Certification Letter - British Sugar - 2020 LimeX extension. Carbon Trust CERT-10235</t>
  </si>
  <si>
    <t>Warner et al. (2020a)</t>
  </si>
  <si>
    <t>Warner et al. (2020a). Establishing a field-based evidence base for the impact of agri-environment options on soil carbon and climate change mitigation – phase 1. Final Report. Work package number: ECM50416. Evidence Programme Reference number: RP04176. Natural England.</t>
  </si>
  <si>
    <t>BEIS (2022)</t>
  </si>
  <si>
    <r>
      <rPr>
        <rFont val="Poppins"/>
        <color rgb="FF000000"/>
        <sz val="10.0"/>
      </rPr>
      <t xml:space="preserve">Department for Business, Energy &amp; Industrial Strategy (2022) Greenhouse gas reporting: conversion factors 2022. Accessed on 04/01/2023 </t>
    </r>
    <r>
      <rPr>
        <rFont val="Poppins"/>
        <color rgb="FF000000"/>
        <sz val="10.0"/>
        <u/>
      </rPr>
      <t>https://www.gov.uk/government/publications/greenhouse-gas-reporting-conversion-factors-2022</t>
    </r>
  </si>
  <si>
    <t>Brown et al. (2022)</t>
  </si>
  <si>
    <r>
      <rPr>
        <rFont val="Poppins"/>
        <color rgb="FF000000"/>
        <sz val="10.0"/>
      </rPr>
      <t xml:space="preserve">Brown et al. (2022) UK Greenhouse Gas Inventory, 1990 to 2020. Department for Business, Energy &amp; Industrial Strategy. Accessed on 05/01/2023 </t>
    </r>
    <r>
      <rPr>
        <rFont val="Poppins"/>
        <color rgb="FF000000"/>
        <sz val="10.0"/>
        <u/>
      </rPr>
      <t>https://uk-air.defra.gov.uk/assets/documents/reports/cat09/2206220830_ukghgi-90-20_Main_Issue1.pdf</t>
    </r>
    <r>
      <rPr>
        <rFont val="Poppins"/>
        <color rgb="FF000000"/>
        <sz val="10.0"/>
      </rPr>
      <t xml:space="preserve"> </t>
    </r>
  </si>
  <si>
    <r>
      <rPr>
        <rFont val="Poppins"/>
        <color rgb="FF000000"/>
        <sz val="10.0"/>
      </rPr>
      <t xml:space="preserve">Brown et al. (2022) UK Greenhouse Gas Inventory 2020 annexes. Department for Business, Energy &amp; Industrial Strategy. Accessed 05/01/2023 </t>
    </r>
    <r>
      <rPr>
        <rFont val="Poppins"/>
        <color rgb="FF000000"/>
        <sz val="10.0"/>
        <u/>
      </rPr>
      <t>https://naei.beis.gov.uk/reports/reports?report_id=1072</t>
    </r>
    <r>
      <rPr>
        <rFont val="Poppins"/>
        <color rgb="FF000000"/>
        <sz val="10.0"/>
      </rPr>
      <t xml:space="preserve"> </t>
    </r>
  </si>
  <si>
    <t>Wilms et al. (2022)</t>
  </si>
  <si>
    <r>
      <rPr>
        <rFont val="Poppins"/>
        <color rgb="FF000000"/>
        <sz val="10.0"/>
      </rPr>
      <t xml:space="preserve">Wilms et al. (2022). Macronutrient profile in milk replacer or a whole milk powder modulates growth performance, feeding behavior, and blood metabolites in ad libitum-fed calves. J. Dairy Sci. 105:6670–6692 </t>
    </r>
    <r>
      <rPr>
        <rFont val="Poppins"/>
        <color rgb="FF000000"/>
        <sz val="10.0"/>
        <u/>
      </rPr>
      <t>https://doi.org/10.3168/jds.2022-21870</t>
    </r>
  </si>
  <si>
    <t>Finnegan et al. (2017)</t>
  </si>
  <si>
    <r>
      <rPr>
        <rFont val="Poppins"/>
        <color rgb="FF000000"/>
        <sz val="10.0"/>
      </rPr>
      <t xml:space="preserve">Finnegan et al. (2017). Environmental impacts of milk powder and butter manufactured in the Republic of Ireland. Science of the Total Environment 579 (2017) 159–168 </t>
    </r>
    <r>
      <rPr>
        <rFont val="Poppins"/>
        <color rgb="FF000000"/>
        <sz val="10.0"/>
        <u/>
      </rPr>
      <t>http://dx.doi.org/10.1016/j.scitotenv.2016.10.237</t>
    </r>
  </si>
  <si>
    <t>Sánchez et al. (2012)</t>
  </si>
  <si>
    <r>
      <rPr>
        <rFont val="Poppins"/>
        <color rgb="FF000000"/>
        <sz val="10.0"/>
      </rPr>
      <t xml:space="preserve">Sánchez et al. (2012). Comparison of Life Cycle energy consumption and GHG emissions of natural gas, biodiesel and diesel buses of the Madrid transportation system. Energy 47(1):174-198  </t>
    </r>
    <r>
      <rPr>
        <rFont val="Poppins"/>
        <color rgb="FF000000"/>
        <sz val="10.0"/>
        <u/>
      </rPr>
      <t>https://doi.org/10.1016/j.energy.2012.09.052</t>
    </r>
  </si>
  <si>
    <t>Smyth et al. (2015)</t>
  </si>
  <si>
    <t>Smyth et al. (2015) Developing Peatland Carbon Metrics and Financial Modelling to Inform the Pilot Phase UK Peatland Code. Report to Defra for Project NR0165, Crichton Carbon Centre, Dumfries.</t>
  </si>
  <si>
    <t>Carbon Intelligence (2021)</t>
  </si>
  <si>
    <t>Encirc LCA for wine bottle, green glass, conducted by Carbon Intelligence.</t>
  </si>
  <si>
    <t>Budsberg et al. (2020)</t>
  </si>
  <si>
    <r>
      <rPr>
        <rFont val="Poppins"/>
        <color rgb="FF000000"/>
        <sz val="10.0"/>
      </rPr>
      <t xml:space="preserve">Budsberg et al. (2020). Production routes to bio-acetic acid: life cycle assessment. Biotechnol Biofuels 13:154 
</t>
    </r>
    <r>
      <rPr>
        <rFont val="Poppins"/>
        <color rgb="FF000000"/>
        <sz val="10.0"/>
        <u/>
      </rPr>
      <t>https://doi.org/10.1186/s13068-020-01784-y</t>
    </r>
    <r>
      <rPr>
        <rFont val="Poppins"/>
        <color rgb="FF000000"/>
        <sz val="10.0"/>
      </rPr>
      <t xml:space="preserve"> </t>
    </r>
  </si>
  <si>
    <t>Bellboom et al. (2015)</t>
  </si>
  <si>
    <r>
      <rPr>
        <rFont val="Poppins"/>
        <color rgb="FF000000"/>
        <sz val="10.0"/>
      </rPr>
      <t xml:space="preserve">Bellboom et al. (2015). Environmental impacts of phosphoric acid production using di-hemihydrate process: a Belgian case study. Journal of Cleaner Production 108A: 978-986 </t>
    </r>
    <r>
      <rPr>
        <rFont val="Poppins"/>
        <color rgb="FF000000"/>
        <sz val="10.0"/>
        <u/>
      </rPr>
      <t>https://doi.org/10.1016/j.jclepro.2015.06.141</t>
    </r>
    <r>
      <rPr>
        <rFont val="Poppins"/>
        <color rgb="FF000000"/>
        <sz val="10.0"/>
      </rPr>
      <t xml:space="preserve"> </t>
    </r>
  </si>
  <si>
    <t>Naukkarinen (2023)</t>
  </si>
  <si>
    <r>
      <rPr>
        <rFont val="Poppins"/>
        <color rgb="FF000000"/>
        <sz val="10.0"/>
      </rPr>
      <t xml:space="preserve">Naukkarinen (2023). Life Cycle Assessment Study of a Sulfuric Acid Manufacturing Process in the Chemi-
cal Pulping Industry. Masters thesis, Lappeenranta–Lahti University of Technology LUT. Accessed 27/04/2023 </t>
    </r>
    <r>
      <rPr>
        <rFont val="Poppins"/>
        <color rgb="FF000000"/>
        <sz val="10.0"/>
        <u/>
      </rPr>
      <t>https://lutpub.lut.fi/bitstream/handle/10024/165170/Thesis_Naukkarinen_Martta.pdf?sequence=1</t>
    </r>
    <r>
      <rPr>
        <rFont val="Poppins"/>
        <color rgb="FF000000"/>
        <sz val="10.0"/>
      </rPr>
      <t xml:space="preserve"> </t>
    </r>
  </si>
  <si>
    <t>Origin (2020)</t>
  </si>
  <si>
    <t>Origin (2020). RSK ADAS Limited certificate of cradle-to-gate carbon footprint at the plant gate (Origin Newport) of Origin CAN</t>
  </si>
  <si>
    <t>Origin (2020). RSK ADAS Limited certificate of cradle-to-gate carbon footprint at the plant gate (Origin Newport) of Origin 14-14-21 + 7SO3 + 0.02B</t>
  </si>
  <si>
    <t>Origin (2020). RSK ADAS Limited certificate of cradle-to-gate carbon footprint at the plant gate (Origin Newport) of Origin 16-16-16 + 7SO3 + 0.02B</t>
  </si>
  <si>
    <t>Origin (2020). RSK ADAS Limited certificate of cradle-to-gate carbon footprint at the plant gate (Origin Newport) of Origin 10-10-20 + 7SO3 + 0.02B</t>
  </si>
  <si>
    <r>
      <rPr>
        <rFont val="Poppins"/>
        <color rgb="FF000000"/>
        <sz val="10.0"/>
      </rPr>
      <t xml:space="preserve">Ogle et al. (2019). Refinement to 2006 IPCC Guidelines for National Greenhouse Gas Inventories. Volume 4 - Agriculture, forestry and other land use. Chapter 2 - Generic methodologies applicable to multiple land use categories (pp. 2.33) Publisher: Intergovernmental Panel on Climate Change.  </t>
    </r>
    <r>
      <rPr>
        <rFont val="Poppins"/>
        <color rgb="FF000000"/>
        <sz val="10.0"/>
        <u/>
      </rPr>
      <t>https://www.ipcc-nggip.iges.or.jp/public/2019rf/pdf/4_Volume4/19R_V4_Ch02_Generic%20Methods.pdf</t>
    </r>
    <r>
      <rPr>
        <rFont val="Poppins"/>
        <color rgb="FF000000"/>
        <sz val="10.0"/>
      </rPr>
      <t xml:space="preserve"> </t>
    </r>
  </si>
  <si>
    <t>ADEME (2014)</t>
  </si>
  <si>
    <t>https://drive.google.com/drive/u/1/folders/17pQ9EPhnU1O2wfjr-WJZ8XTDVvLQq7nf</t>
  </si>
  <si>
    <t>Input</t>
  </si>
  <si>
    <t>Ref</t>
  </si>
  <si>
    <t>Location info within reference</t>
  </si>
  <si>
    <t>All items</t>
  </si>
  <si>
    <t>1, 
33, 
41</t>
  </si>
  <si>
    <t>Landfill &amp; Composting/AD,
 Recycling,
 Waste to energy</t>
  </si>
  <si>
    <t>Fuels &amp; WTT-Fuels</t>
  </si>
  <si>
    <t>Summary table</t>
  </si>
  <si>
    <t>52 and 59</t>
  </si>
  <si>
    <t>IPCC - Table 11.1A. UKGHG Table A3.3.11</t>
  </si>
  <si>
    <t>Freighting goods &amp; WTT- Del vehs &amp; freight</t>
  </si>
  <si>
    <t>Table 96</t>
  </si>
  <si>
    <t>equation 2.25</t>
  </si>
  <si>
    <t>IPCC - Table 11.1A. UKGHG Table A3.3.12</t>
  </si>
  <si>
    <t>Table 95</t>
  </si>
  <si>
    <t>Bioenergy &amp; WTT-Bioenergy &amp; Outside of scopes</t>
  </si>
  <si>
    <t>IPCC - Table 11.1A. UKGHG Table A3.3.13</t>
  </si>
  <si>
    <t>IPCC - Table 11.1A. UKGHG Table A3.3.14</t>
  </si>
  <si>
    <t>pg 12/20</t>
  </si>
  <si>
    <t>IPCC - Table 11.1A. UKGHG Table A3.3.15</t>
  </si>
  <si>
    <t>IPCC - Table 11.1A. UKGHG Table A3.3.16</t>
  </si>
  <si>
    <t>IPCC - Table 11.1A. UKGHG Table A3.3.17</t>
  </si>
  <si>
    <t>Table 10 Page 24</t>
  </si>
  <si>
    <t>Table 16</t>
  </si>
  <si>
    <t>IPCC - Table 11.1A. UKGHG Table A3.3.18</t>
  </si>
  <si>
    <t>Page 7</t>
  </si>
  <si>
    <t>IPCC - Table 11.1A. UKGHG Table A3.3.19</t>
  </si>
  <si>
    <t>Page 9</t>
  </si>
  <si>
    <t>Scope 2 Electricity (UK) &amp; 
Scope 3 T&amp;D - UK electricity &amp; WTT- UK electicity (generation) &amp; WTT  - UK electricity (T&amp;D)</t>
  </si>
  <si>
    <t>IPCC - Table 11.1A. UKGHG Table A3.3.20</t>
  </si>
  <si>
    <t>Table 2, page 6</t>
  </si>
  <si>
    <t>T&amp;D - UK electricity</t>
  </si>
  <si>
    <t>IPCC - Table 11.1A. UKGHG Table A3.3.21</t>
  </si>
  <si>
    <t>Electricity (UK) &amp; T&amp;D - UK electricity &amp; WTT- UK electicity (generation) &amp; WTT  - UK electricity (T&amp;D)</t>
  </si>
  <si>
    <t>IPCC - Table 11.1A. UKGHG Table A3.3.22</t>
  </si>
  <si>
    <t>IPCC - Table 11.1A. UKGHG Table A3.3.23</t>
  </si>
  <si>
    <t>IPCC - Table 11.1A. UKGHG Table A3.3.24</t>
  </si>
  <si>
    <t>2*</t>
  </si>
  <si>
    <t>*based on mass of steel</t>
  </si>
  <si>
    <t>Refrigeration emissions</t>
  </si>
  <si>
    <t>Yield record only, no GHG flux associated with these data inputs</t>
  </si>
  <si>
    <t>Table 2</t>
  </si>
  <si>
    <t>Misc</t>
  </si>
  <si>
    <t>Outside of scopes</t>
  </si>
  <si>
    <t>32 &amp; 30</t>
  </si>
  <si>
    <t>Miles per gallon (MPG)</t>
  </si>
  <si>
    <t>Water supply</t>
  </si>
  <si>
    <t>Passenger vehicles &amp; WTT- pass vehs &amp; travel- land</t>
  </si>
  <si>
    <t>Water treatment</t>
  </si>
  <si>
    <t>Table 1, S278</t>
  </si>
  <si>
    <t>Ammonium nitrate</t>
  </si>
  <si>
    <t>see ref</t>
  </si>
  <si>
    <t>Potash (K)</t>
  </si>
  <si>
    <t>Phosphate (P)</t>
  </si>
  <si>
    <t>Table 3.3.1</t>
  </si>
  <si>
    <r>
      <rPr>
        <rFont val="Poppins"/>
        <color rgb="FF000000"/>
        <sz val="10.0"/>
      </rPr>
      <t xml:space="preserve">Arable to </t>
    </r>
    <r>
      <rPr>
        <rFont val="Poppins"/>
        <color rgb="FF000000"/>
        <sz val="10.0"/>
      </rPr>
      <t>Floristically enhanced grass margin (HE10)</t>
    </r>
  </si>
  <si>
    <r>
      <rPr>
        <rFont val="Poppins"/>
        <color rgb="FF000000"/>
        <sz val="10.0"/>
      </rPr>
      <t xml:space="preserve">Arable to </t>
    </r>
    <r>
      <rPr>
        <rFont val="Poppins"/>
        <color rgb="FF000000"/>
        <sz val="10.0"/>
      </rPr>
      <t>Grass buffer strip (EE3/OE3)</t>
    </r>
  </si>
  <si>
    <t>Business travel – land &amp; WTT- pass vehs &amp; travel- land</t>
  </si>
  <si>
    <r>
      <rPr>
        <rFont val="Poppins"/>
        <color rgb="FF000000"/>
        <sz val="10.0"/>
      </rPr>
      <t xml:space="preserve">Arable to </t>
    </r>
    <r>
      <rPr>
        <rFont val="Poppins"/>
        <color rgb="FF000000"/>
        <sz val="10.0"/>
      </rPr>
      <t>Beetle banks (OHF7)</t>
    </r>
  </si>
  <si>
    <r>
      <rPr>
        <rFont val="Poppins"/>
        <color rgb="FF000000"/>
        <sz val="10.0"/>
      </rPr>
      <t xml:space="preserve">Rough permanent grasslant to </t>
    </r>
    <r>
      <rPr>
        <rFont val="Poppins"/>
        <color rgb="FF000000"/>
        <sz val="10.0"/>
      </rPr>
      <t>Wood pasture and parkland (HC13)</t>
    </r>
  </si>
  <si>
    <r>
      <rPr>
        <rFont val="Poppins"/>
        <color rgb="FF000000"/>
        <sz val="10.0"/>
      </rPr>
      <t xml:space="preserve">Rough Permanent grassland to </t>
    </r>
    <r>
      <rPr>
        <rFont val="Poppins"/>
        <color rgb="FF000000"/>
        <sz val="10.0"/>
      </rPr>
      <t>Rough grazing for birds (HL8)</t>
    </r>
  </si>
  <si>
    <t>Business Travel – Air &amp; WTT-business travel-air</t>
  </si>
  <si>
    <r>
      <rPr>
        <rFont val="Poppins"/>
        <color rgb="FF000000"/>
        <sz val="10.0"/>
      </rPr>
      <t xml:space="preserve">Rough Permanent Grassland to </t>
    </r>
    <r>
      <rPr>
        <rFont val="Poppins"/>
        <color rgb="FF000000"/>
        <sz val="10.0"/>
      </rPr>
      <t>Scrub areas (HC17)</t>
    </r>
  </si>
  <si>
    <t>Table 1.8</t>
  </si>
  <si>
    <t>Hotel Stays</t>
  </si>
  <si>
    <t>All actual branded sprays are calculated with reference to the generic spray values above and the active ingredient content documented on the Pesticides register on 23/02/2023</t>
  </si>
  <si>
    <t>37 &amp; 64</t>
  </si>
  <si>
    <t>AHDB database &amp; Red diesel</t>
  </si>
  <si>
    <t xml:space="preserve">LimeX 
(Ca 220kg/t, P2O5 9kg/t, Mg 8kg/t, SO3 7kg/t) </t>
  </si>
  <si>
    <t>Apendix</t>
  </si>
  <si>
    <t>Alfalfa</t>
  </si>
  <si>
    <t>Table 6 Page 23</t>
  </si>
  <si>
    <t>Page 4</t>
  </si>
  <si>
    <t>Seed Potato</t>
  </si>
  <si>
    <t>Row 400 of Mass allocation tab</t>
  </si>
  <si>
    <t>37*</t>
  </si>
  <si>
    <t>Farm Carbon Calculator calculations &amp; HGCA</t>
  </si>
  <si>
    <t>Website</t>
  </si>
  <si>
    <t>n/a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</si>
</sst>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000"/>
    <numFmt numFmtId="165" formatCode="#,##0.0000"/>
    <numFmt numFmtId="166" formatCode="#,##0.000"/>
    <numFmt numFmtId="167" formatCode="#,##0.000000"/>
    <numFmt numFmtId="168" formatCode="[$£-809]#,##0.00"/>
    <numFmt numFmtId="169" formatCode="0.000"/>
    <numFmt numFmtId="170" formatCode="dd/mm/yy"/>
    <numFmt numFmtId="171" formatCode="0.0"/>
  </numFmts>
  <fonts count="117">
    <font>
      <sz val="10.0"/>
      <color rgb="FF000000"/>
      <name val="Calibri"/>
      <scheme val="minor"/>
    </font>
    <font>
      <b/>
      <sz val="14.0"/>
      <color rgb="FFFFFFFF"/>
      <name val="Poppins"/>
    </font>
    <font/>
    <font>
      <sz val="9.0"/>
      <color rgb="FFFFFFFF"/>
      <name val="Poppins"/>
    </font>
    <font>
      <b/>
      <sz val="9.0"/>
      <color theme="1"/>
      <name val="Poppins"/>
    </font>
    <font>
      <sz val="9.0"/>
      <color theme="1"/>
      <name val="Poppins"/>
    </font>
    <font>
      <b/>
      <sz val="12.0"/>
      <color rgb="FFFFFFFF"/>
      <name val="Poppins"/>
    </font>
    <font>
      <color theme="1"/>
      <name val="Calibri"/>
    </font>
    <font>
      <sz val="9.0"/>
      <color rgb="FF46382F"/>
      <name val="Poppins"/>
    </font>
    <font>
      <color rgb="FF000000"/>
      <name val="Poppins"/>
    </font>
    <font>
      <sz val="11.0"/>
      <color rgb="FF46382F"/>
      <name val="Poppins"/>
    </font>
    <font>
      <sz val="11.0"/>
      <color theme="1"/>
      <name val="Poppins"/>
    </font>
    <font>
      <u/>
      <sz val="11.0"/>
      <color rgb="FF0000FF"/>
      <name val="Poppins"/>
    </font>
    <font>
      <b/>
      <sz val="11.0"/>
      <color theme="1"/>
      <name val="Poppins"/>
    </font>
    <font>
      <u/>
      <sz val="11.0"/>
      <color rgb="FF0000FF"/>
      <name val="Poppins"/>
    </font>
    <font>
      <u/>
      <sz val="11.0"/>
      <color rgb="FF0000FF"/>
      <name val="Poppins"/>
    </font>
    <font>
      <color theme="1"/>
      <name val="Arial"/>
    </font>
    <font>
      <color rgb="FFFFFFFF"/>
      <name val="Arial"/>
    </font>
    <font>
      <u/>
      <sz val="11.0"/>
      <color rgb="FF0000FF"/>
      <name val="Poppins"/>
    </font>
    <font>
      <b/>
      <u/>
      <sz val="11.0"/>
      <color theme="1"/>
      <name val="Poppins"/>
    </font>
    <font>
      <u/>
      <sz val="11.0"/>
      <color rgb="FF00AEA6"/>
      <name val="Poppins"/>
    </font>
    <font>
      <sz val="11.0"/>
      <color rgb="FF333333"/>
      <name val="Inter"/>
    </font>
    <font>
      <sz val="12.0"/>
      <color rgb="FFFFFFFF"/>
      <name val="Calibri"/>
    </font>
    <font>
      <b/>
      <i/>
      <sz val="10.0"/>
      <color rgb="FFFFFFFF"/>
      <name val="Poppins"/>
    </font>
    <font>
      <sz val="10.0"/>
      <color rgb="FFFFFFFF"/>
      <name val="Poppins"/>
    </font>
    <font>
      <b/>
      <sz val="10.0"/>
      <color rgb="FF46382F"/>
      <name val="Poppins"/>
    </font>
    <font>
      <sz val="10.0"/>
      <color theme="1"/>
      <name val="Poppins"/>
    </font>
    <font>
      <b/>
      <sz val="12.0"/>
      <color rgb="FFF3F3F3"/>
      <name val="Poppins"/>
    </font>
    <font>
      <sz val="12.0"/>
      <color theme="1"/>
      <name val="Poppins"/>
    </font>
    <font>
      <b/>
      <sz val="10.0"/>
      <color theme="1"/>
      <name val="Poppins"/>
    </font>
    <font>
      <b/>
      <sz val="9.0"/>
      <color rgb="FFFFFFFF"/>
      <name val="Poppins"/>
    </font>
    <font>
      <i/>
      <u/>
      <sz val="10.0"/>
      <color rgb="FFFFFFFF"/>
      <name val="Poppins"/>
    </font>
    <font>
      <b/>
      <sz val="10.0"/>
      <color rgb="FF000000"/>
      <name val="Poppins"/>
    </font>
    <font>
      <b/>
      <sz val="10.0"/>
      <color rgb="FFFFFFFF"/>
      <name val="Poppins"/>
    </font>
    <font>
      <sz val="10.0"/>
      <color rgb="FFFFFFFF"/>
      <name val="Calibri"/>
    </font>
    <font>
      <i/>
      <sz val="10.0"/>
      <color rgb="FFFFFFFF"/>
      <name val="Poppins"/>
    </font>
    <font>
      <sz val="10.0"/>
      <color rgb="FF434343"/>
      <name val="Poppins"/>
    </font>
    <font>
      <sz val="10.0"/>
      <color rgb="FF46382F"/>
      <name val="Poppins"/>
    </font>
    <font>
      <b/>
      <sz val="10.0"/>
      <color rgb="FF434343"/>
      <name val="Poppins"/>
    </font>
    <font>
      <u/>
      <sz val="10.0"/>
      <color rgb="FF434343"/>
      <name val="Poppins"/>
    </font>
    <font>
      <u/>
      <sz val="10.0"/>
      <color rgb="FF0000FF"/>
      <name val="Poppins"/>
    </font>
    <font>
      <u/>
      <sz val="10.0"/>
      <color rgb="FF0000FF"/>
      <name val="Poppins"/>
    </font>
    <font>
      <u/>
      <sz val="10.0"/>
      <color rgb="FF0000FF"/>
      <name val="Poppins"/>
    </font>
    <font>
      <sz val="10.0"/>
      <color theme="1"/>
      <name val="Calibri"/>
    </font>
    <font>
      <u/>
      <sz val="10.0"/>
      <color rgb="FF0000FF"/>
      <name val="Poppins"/>
    </font>
    <font>
      <sz val="10.0"/>
      <color rgb="FF000000"/>
      <name val="Poppins"/>
    </font>
    <font>
      <sz val="10.0"/>
      <color rgb="FF434343"/>
      <name val="Calibri"/>
    </font>
    <font>
      <sz val="9.0"/>
      <color rgb="FF434343"/>
      <name val="Poppins"/>
    </font>
    <font>
      <color rgb="FFFFFFFF"/>
      <name val="Calibri"/>
    </font>
    <font>
      <sz val="10.0"/>
      <color rgb="FFE9F4F3"/>
      <name val="Poppins"/>
    </font>
    <font>
      <i/>
      <sz val="10.0"/>
      <color rgb="FF46382F"/>
      <name val="Poppins"/>
    </font>
    <font>
      <sz val="10.0"/>
      <color theme="6"/>
      <name val="Poppins"/>
    </font>
    <font>
      <sz val="10.0"/>
      <color rgb="FF46382F"/>
      <name val="Calibri"/>
    </font>
    <font>
      <u/>
      <sz val="10.0"/>
      <color rgb="FF46382F"/>
      <name val="Poppins"/>
    </font>
    <font>
      <color rgb="FF46382F"/>
      <name val="Calibri"/>
    </font>
    <font>
      <color rgb="FFFFFFFF"/>
      <name val="Poppins"/>
    </font>
    <font>
      <i/>
      <u/>
      <sz val="10.0"/>
      <color rgb="FFFFFFFF"/>
      <name val="Poppins"/>
    </font>
    <font>
      <i/>
      <sz val="10.0"/>
      <color rgb="FFBCD1CF"/>
      <name val="Poppins"/>
    </font>
    <font>
      <u/>
      <sz val="10.0"/>
      <color rgb="FF46382F"/>
      <name val="Poppins"/>
    </font>
    <font>
      <i/>
      <sz val="10.0"/>
      <color rgb="FF000000"/>
      <name val="Poppins"/>
    </font>
    <font>
      <b/>
      <sz val="9.0"/>
      <color rgb="FF46382F"/>
      <name val="Poppins"/>
    </font>
    <font>
      <color rgb="FF46382F"/>
      <name val="Poppins"/>
    </font>
    <font>
      <color theme="1"/>
      <name val="Poppins"/>
    </font>
    <font>
      <sz val="10.0"/>
      <color rgb="FFFF9900"/>
      <name val="Poppins"/>
    </font>
    <font>
      <b/>
      <sz val="10.0"/>
      <color rgb="FFE9F4F3"/>
      <name val="Poppins"/>
    </font>
    <font>
      <u/>
      <sz val="10.0"/>
      <color rgb="FF000000"/>
      <name val="Poppins"/>
    </font>
    <font>
      <b/>
      <sz val="14.0"/>
      <color theme="1"/>
      <name val="Poppins"/>
    </font>
    <font>
      <u/>
      <sz val="9.0"/>
      <color theme="1"/>
      <name val="Poppins"/>
    </font>
    <font>
      <u/>
      <sz val="9.0"/>
      <color theme="1"/>
      <name val="Poppins"/>
    </font>
    <font>
      <u/>
      <sz val="9.0"/>
      <color theme="1"/>
      <name val="Poppins"/>
    </font>
    <font>
      <u/>
      <sz val="9.0"/>
      <color theme="1"/>
      <name val="Poppins"/>
    </font>
    <font>
      <sz val="9.0"/>
      <color theme="9"/>
      <name val="Poppins"/>
    </font>
    <font>
      <u/>
      <sz val="9.0"/>
      <color theme="1"/>
      <name val="Poppins"/>
    </font>
    <font>
      <u/>
      <sz val="9.0"/>
      <color rgb="FF46382F"/>
      <name val="Poppins"/>
    </font>
    <font>
      <u/>
      <sz val="9.0"/>
      <color theme="1"/>
      <name val="Poppins"/>
    </font>
    <font>
      <u/>
      <sz val="9.0"/>
      <color theme="1"/>
      <name val="Poppins"/>
    </font>
    <font>
      <u/>
      <sz val="9.0"/>
      <color theme="1"/>
      <name val="Poppins"/>
    </font>
    <font>
      <b/>
      <sz val="9.0"/>
      <color rgb="FF000000"/>
      <name val="Poppins"/>
    </font>
    <font>
      <b/>
      <sz val="9.0"/>
      <color rgb="FFF3F3F3"/>
      <name val="Poppins"/>
    </font>
    <font>
      <b/>
      <sz val="9.0"/>
      <color rgb="FF434343"/>
      <name val="Poppins"/>
    </font>
    <font>
      <sz val="9.0"/>
      <color rgb="FFF3F3F3"/>
      <name val="Poppins"/>
    </font>
    <font>
      <u/>
      <sz val="9.0"/>
      <color rgb="FFF3F3F3"/>
      <name val="Poppins"/>
    </font>
    <font>
      <b/>
      <sz val="9.0"/>
      <color theme="9"/>
      <name val="Poppins"/>
    </font>
    <font>
      <i/>
      <sz val="9.0"/>
      <color theme="1"/>
      <name val="Poppins"/>
    </font>
    <font>
      <i/>
      <sz val="9.0"/>
      <color theme="9"/>
      <name val="Poppins"/>
    </font>
    <font>
      <color theme="9"/>
      <name val="Calibri"/>
    </font>
    <font>
      <u/>
      <sz val="9.0"/>
      <color theme="1"/>
      <name val="Poppins"/>
    </font>
    <font>
      <u/>
      <sz val="9.0"/>
      <color theme="1"/>
      <name val="Poppins"/>
    </font>
    <font>
      <u/>
      <sz val="9.0"/>
      <color theme="1"/>
      <name val="Poppins"/>
    </font>
    <font>
      <u/>
      <sz val="9.0"/>
      <color theme="1"/>
      <name val="Poppins"/>
    </font>
    <font>
      <b/>
      <i/>
      <sz val="9.0"/>
      <color theme="1"/>
      <name val="Poppins"/>
    </font>
    <font>
      <u/>
      <sz val="10.0"/>
      <color rgb="FF000000"/>
      <name val="Poppins"/>
    </font>
    <font>
      <sz val="10.0"/>
      <color rgb="FF8E7CC3"/>
      <name val="Poppins"/>
    </font>
    <font>
      <u/>
      <sz val="10.0"/>
      <color rgb="FF46382F"/>
      <name val="Poppins"/>
    </font>
    <font>
      <b/>
      <i/>
      <sz val="9.0"/>
      <color rgb="FFFFFFFF"/>
      <name val="Poppins"/>
    </font>
    <font>
      <b/>
      <sz val="12.0"/>
      <color theme="0"/>
      <name val="Poppins"/>
    </font>
    <font>
      <color rgb="FF000000"/>
      <name val="Calibri"/>
    </font>
    <font>
      <sz val="9.0"/>
      <color rgb="FF000000"/>
      <name val="Poppins"/>
    </font>
    <font>
      <sz val="12.0"/>
      <color rgb="FFFFFFFF"/>
      <name val="Poppins"/>
    </font>
    <font>
      <i/>
      <sz val="10.0"/>
      <color theme="1"/>
      <name val="Poppins"/>
    </font>
    <font>
      <sz val="10.0"/>
      <color rgb="FF4285F4"/>
      <name val="Inconsolata"/>
    </font>
    <font>
      <b/>
      <sz val="10.0"/>
      <color rgb="FFFF9900"/>
      <name val="Poppins"/>
    </font>
    <font>
      <sz val="10.0"/>
      <color rgb="FFFF9900"/>
      <name val="Inconsolata"/>
    </font>
    <font>
      <sz val="10.0"/>
      <color rgb="FF333333"/>
      <name val="Poppins"/>
    </font>
    <font>
      <u/>
      <sz val="10.0"/>
      <color rgb="FF46382F"/>
      <name val="Poppins"/>
    </font>
    <font>
      <sz val="10.0"/>
      <color rgb="FF000000"/>
      <name val="Calibri"/>
    </font>
    <font>
      <b/>
      <i/>
      <u/>
      <sz val="10.0"/>
      <color rgb="FFFFFFFF"/>
      <name val="Poppins"/>
    </font>
    <font>
      <b/>
      <i/>
      <sz val="10.0"/>
      <color rgb="FFBCD1CF"/>
      <name val="Poppins"/>
    </font>
    <font>
      <b/>
      <i/>
      <color rgb="FFFFFFFF"/>
      <name val="Poppins"/>
    </font>
    <font>
      <i/>
      <u/>
      <color rgb="FFFFFFFF"/>
      <name val="Poppins"/>
    </font>
    <font>
      <b/>
      <sz val="14.0"/>
      <color rgb="FFF3F3F3"/>
      <name val="Poppins"/>
    </font>
    <font>
      <u/>
      <sz val="10.0"/>
      <color rgb="FF000000"/>
      <name val="Poppins"/>
    </font>
    <font>
      <u/>
      <sz val="10.0"/>
      <color rgb="FF000000"/>
      <name val="Poppins"/>
    </font>
    <font>
      <u/>
      <sz val="9.0"/>
      <color rgb="FF0000FF"/>
      <name val="Poppins"/>
    </font>
    <font>
      <b/>
      <i/>
      <sz val="12.0"/>
      <color rgb="FFFFFFFF"/>
      <name val="Poppins"/>
    </font>
    <font>
      <b/>
      <sz val="10.0"/>
      <color rgb="FFF3F3F3"/>
      <name val="Poppins"/>
    </font>
    <font>
      <u/>
      <sz val="10.0"/>
      <color rgb="FF0000FF"/>
      <name val="Poppins"/>
    </font>
  </fonts>
  <fills count="16">
    <fill>
      <patternFill patternType="none"/>
    </fill>
    <fill>
      <patternFill patternType="lightGray"/>
    </fill>
    <fill>
      <patternFill patternType="solid">
        <fgColor theme="5"/>
        <bgColor theme="5"/>
      </patternFill>
    </fill>
    <fill>
      <patternFill patternType="solid">
        <fgColor rgb="FFFFFFFF"/>
        <bgColor rgb="FFFFFFFF"/>
      </patternFill>
    </fill>
    <fill>
      <patternFill patternType="solid">
        <fgColor theme="6"/>
        <bgColor theme="6"/>
      </patternFill>
    </fill>
    <fill>
      <patternFill patternType="solid">
        <fgColor rgb="FFE9F4F3"/>
        <bgColor rgb="FFE9F4F3"/>
      </patternFill>
    </fill>
    <fill>
      <patternFill patternType="solid">
        <fgColor rgb="FF000000"/>
        <bgColor rgb="FF000000"/>
      </patternFill>
    </fill>
    <fill>
      <patternFill patternType="solid">
        <fgColor rgb="FFFFF450"/>
        <bgColor rgb="FFFFF450"/>
      </patternFill>
    </fill>
    <fill>
      <patternFill patternType="solid">
        <fgColor rgb="FFBCD1CF"/>
        <bgColor rgb="FFBCD1CF"/>
      </patternFill>
    </fill>
    <fill>
      <patternFill patternType="solid">
        <fgColor theme="4"/>
        <bgColor theme="4"/>
      </patternFill>
    </fill>
    <fill>
      <patternFill patternType="solid">
        <fgColor theme="9"/>
        <bgColor theme="9"/>
      </patternFill>
    </fill>
    <fill>
      <patternFill patternType="solid">
        <fgColor rgb="FFEFEFEF"/>
        <bgColor rgb="FFEFEFEF"/>
      </patternFill>
    </fill>
    <fill>
      <patternFill patternType="solid">
        <fgColor theme="7"/>
        <bgColor theme="7"/>
      </patternFill>
    </fill>
    <fill>
      <patternFill patternType="solid">
        <fgColor theme="0"/>
        <bgColor theme="0"/>
      </patternFill>
    </fill>
    <fill>
      <patternFill patternType="solid">
        <fgColor rgb="FFD9D9D9"/>
        <bgColor rgb="FFD9D9D9"/>
      </patternFill>
    </fill>
    <fill>
      <patternFill patternType="solid">
        <fgColor rgb="FF694937"/>
        <bgColor rgb="FF694937"/>
      </patternFill>
    </fill>
  </fills>
  <borders count="105">
    <border/>
    <border>
      <left style="thin">
        <color rgb="FF73CA00"/>
      </left>
      <top style="thin">
        <color rgb="FF73CA00"/>
      </top>
    </border>
    <border>
      <top style="thin">
        <color rgb="FF73CA00"/>
      </top>
    </border>
    <border>
      <right style="thin">
        <color rgb="FF73CA00"/>
      </right>
      <top style="thin">
        <color rgb="FF73CA00"/>
      </top>
    </border>
    <border>
      <left style="thin">
        <color rgb="FF73CA00"/>
      </left>
      <right style="thin">
        <color rgb="FF73CA00"/>
      </right>
      <top style="thin">
        <color rgb="FF73CA00"/>
      </top>
    </border>
    <border>
      <left style="thin">
        <color rgb="FFFFFFFF"/>
      </left>
      <right style="thin">
        <color rgb="FFFFFFFF"/>
      </right>
      <top style="thin">
        <color rgb="FFFFFFFF"/>
      </top>
      <bottom style="thin">
        <color rgb="FFFFFFFF"/>
      </bottom>
    </border>
    <border>
      <left style="thin">
        <color rgb="FF694937"/>
      </left>
      <bottom style="thin">
        <color rgb="FF694937"/>
      </bottom>
    </border>
    <border>
      <bottom style="thin">
        <color rgb="FF694937"/>
      </bottom>
    </border>
    <border>
      <right style="thin">
        <color rgb="FF694937"/>
      </right>
      <bottom style="thin">
        <color rgb="FF694937"/>
      </bottom>
    </border>
    <border>
      <left style="thin">
        <color rgb="FF694937"/>
      </left>
      <right style="thin">
        <color rgb="FF694937"/>
      </right>
      <bottom style="thin">
        <color rgb="FF694937"/>
      </bottom>
    </border>
    <border>
      <left style="thin">
        <color rgb="FFE9F4F3"/>
      </left>
      <right style="thin">
        <color rgb="FFE9F4F3"/>
      </right>
      <bottom style="thin">
        <color rgb="FFE9F4F3"/>
      </bottom>
    </border>
    <border>
      <left style="thin">
        <color rgb="FFE9F4F3"/>
      </left>
      <bottom style="thin">
        <color rgb="FFE9F4F3"/>
      </bottom>
    </border>
    <border>
      <bottom style="thin">
        <color rgb="FFE9F4F3"/>
      </bottom>
    </border>
    <border>
      <right style="thin">
        <color rgb="FFE9F4F3"/>
      </right>
      <bottom style="thin">
        <color rgb="FFE9F4F3"/>
      </bottom>
    </border>
    <border>
      <left style="thin">
        <color rgb="FFE9F4F3"/>
      </left>
      <right style="thin">
        <color rgb="FFE9F4F3"/>
      </right>
      <top style="thin">
        <color rgb="FFE9F4F3"/>
      </top>
      <bottom style="thin">
        <color rgb="FFE9F4F3"/>
      </bottom>
    </border>
    <border>
      <left style="thin">
        <color rgb="FFE9F4F3"/>
      </left>
      <top style="thin">
        <color rgb="FFE9F4F3"/>
      </top>
      <bottom style="thin">
        <color rgb="FFE9F4F3"/>
      </bottom>
    </border>
    <border>
      <top style="thin">
        <color rgb="FFE9F4F3"/>
      </top>
      <bottom style="thin">
        <color rgb="FFE9F4F3"/>
      </bottom>
    </border>
    <border>
      <right style="thin">
        <color rgb="FFE9F4F3"/>
      </right>
      <top style="thin">
        <color rgb="FFE9F4F3"/>
      </top>
      <bottom style="thin">
        <color rgb="FFE9F4F3"/>
      </bottom>
    </border>
    <border>
      <left style="thin">
        <color rgb="FFE9F4F3"/>
      </left>
      <right style="thin">
        <color rgb="FFE9F4F3"/>
      </right>
      <top style="thin">
        <color rgb="FFE9F4F3"/>
      </top>
    </border>
    <border>
      <left style="thin">
        <color rgb="FF000000"/>
      </left>
      <right style="thin">
        <color rgb="FF000000"/>
      </right>
      <top style="thin">
        <color rgb="FF000000"/>
      </top>
      <bottom style="thin">
        <color rgb="FF000000"/>
      </bottom>
    </border>
    <border>
      <left style="thin">
        <color rgb="FFE9F4F3"/>
      </left>
      <right style="thin">
        <color rgb="FFE9F4F3"/>
      </right>
    </border>
    <border>
      <left style="thin">
        <color rgb="FF73CA00"/>
      </left>
      <right style="thin">
        <color rgb="FF73CA00"/>
      </right>
      <top style="thin">
        <color rgb="FF73CA00"/>
      </top>
      <bottom style="thin">
        <color rgb="FF73CA00"/>
      </bottom>
    </border>
    <border>
      <left style="thin">
        <color rgb="FFBCD1CF"/>
      </left>
      <right style="thin">
        <color rgb="FFBCD1CF"/>
      </right>
      <top style="thin">
        <color rgb="FFBCD1CF"/>
      </top>
      <bottom style="thin">
        <color rgb="FFBCD1CF"/>
      </bottom>
    </border>
    <border>
      <left style="thin">
        <color rgb="FFBCD1CF"/>
      </left>
      <right style="thin">
        <color rgb="FFBCD1CF"/>
      </right>
      <top style="thin">
        <color rgb="FFBCD1CF"/>
      </top>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n">
        <color rgb="FF694937"/>
      </left>
      <top style="thin">
        <color rgb="FF694937"/>
      </top>
      <bottom style="thin">
        <color rgb="FF694937"/>
      </bottom>
    </border>
    <border>
      <top style="thin">
        <color rgb="FF694937"/>
      </top>
      <bottom style="thin">
        <color rgb="FF694937"/>
      </bottom>
    </border>
    <border>
      <right style="thin">
        <color rgb="FF694937"/>
      </right>
      <top style="thin">
        <color rgb="FF694937"/>
      </top>
      <bottom style="thin">
        <color rgb="FF694937"/>
      </bottom>
    </border>
    <border>
      <left style="thin">
        <color rgb="FF694937"/>
      </left>
      <right style="thin">
        <color rgb="FF694937"/>
      </right>
      <top style="thin">
        <color rgb="FF694937"/>
      </top>
      <bottom style="thin">
        <color rgb="FF694937"/>
      </bottom>
    </border>
    <border>
      <left style="thin">
        <color rgb="FF694937"/>
      </left>
      <top style="thin">
        <color rgb="FF694937"/>
      </top>
    </border>
    <border>
      <top style="thin">
        <color rgb="FF694937"/>
      </top>
    </border>
    <border>
      <right style="thin">
        <color rgb="FF694937"/>
      </right>
      <top style="thin">
        <color rgb="FF694937"/>
      </top>
    </border>
    <border>
      <left style="thin">
        <color rgb="FF694937"/>
      </left>
      <right style="thin">
        <color rgb="FF694937"/>
      </right>
      <top style="thin">
        <color rgb="FF694937"/>
      </top>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rder>
    <border>
      <right style="thin">
        <color rgb="FFFFFFFF"/>
      </right>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73CA00"/>
      </left>
      <right style="thin">
        <color rgb="FF73CA00"/>
      </right>
      <bottom style="thin">
        <color rgb="FF73CA00"/>
      </bottom>
    </border>
    <border>
      <left style="thin">
        <color rgb="FF00AEA6"/>
      </left>
      <right style="thin">
        <color rgb="FF00AEA6"/>
      </right>
      <top style="thin">
        <color rgb="FF00AEA6"/>
      </top>
    </border>
    <border>
      <left style="thin">
        <color rgb="FFE9F4F3"/>
      </left>
      <right style="thin">
        <color rgb="FFE9F4F3"/>
      </right>
      <top style="thin">
        <color rgb="FFE9F4F3"/>
      </top>
      <bottom style="thin">
        <color rgb="FFFFFFFF"/>
      </bottom>
    </border>
    <border>
      <left style="thin">
        <color rgb="FFE9F4F3"/>
      </left>
      <right style="thin">
        <color rgb="FFE9F4F3"/>
      </right>
      <bottom style="thin">
        <color rgb="FFFFFFFF"/>
      </bottom>
    </border>
    <border>
      <left style="thin">
        <color rgb="FFE9F4F3"/>
      </left>
      <top style="thin">
        <color rgb="FFE9F4F3"/>
      </top>
    </border>
    <border>
      <right style="thin">
        <color rgb="FFE9F4F3"/>
      </right>
      <top style="thin">
        <color rgb="FFE9F4F3"/>
      </top>
    </border>
    <border>
      <left style="thin">
        <color rgb="FFE9F4F3"/>
      </left>
      <right style="thin">
        <color rgb="FFE9F4F3"/>
      </right>
      <top style="thin">
        <color rgb="FFFFFFFF"/>
      </top>
      <bottom style="thin">
        <color rgb="FFE9F4F3"/>
      </bottom>
    </border>
    <border>
      <left style="thin">
        <color rgb="FFE9F4F3"/>
      </left>
      <right style="thin">
        <color rgb="FFE9F4F3"/>
      </right>
      <top style="thin">
        <color rgb="FFFFFFFF"/>
      </top>
    </border>
    <border>
      <left style="thin">
        <color rgb="FFE9F4F3"/>
      </left>
      <top style="thin">
        <color rgb="FFFFFFFF"/>
      </top>
      <bottom style="thin">
        <color rgb="FFE9F4F3"/>
      </bottom>
    </border>
    <border>
      <top style="thin">
        <color rgb="FFE9F4F3"/>
      </top>
    </border>
    <border>
      <right style="thin">
        <color rgb="FFE9F4F3"/>
      </right>
    </border>
    <border>
      <left style="thin">
        <color rgb="FF00AEA6"/>
      </left>
      <right style="thin">
        <color rgb="FF00AEA6"/>
      </right>
      <bottom style="thin">
        <color rgb="FF00AEA6"/>
      </bottom>
    </border>
    <border>
      <left style="thin">
        <color rgb="FFE9F4F3"/>
      </left>
      <right style="thin">
        <color rgb="FFE9F4F3"/>
      </right>
      <top style="thin">
        <color rgb="FFFFFFFF"/>
      </top>
      <bottom style="thin">
        <color rgb="FFFFFFFF"/>
      </bottom>
    </border>
    <border>
      <left style="thin">
        <color rgb="FF00AEA6"/>
      </left>
      <right style="thin">
        <color rgb="FF00AEA6"/>
      </right>
      <top style="thin">
        <color rgb="FF00AEA6"/>
      </top>
      <bottom style="thin">
        <color rgb="FF00AEA6"/>
      </bottom>
    </border>
    <border>
      <left style="thin">
        <color rgb="FFFFFFFF"/>
      </left>
      <right style="thin">
        <color rgb="FFFFFFFF"/>
      </right>
    </border>
    <border>
      <left style="thin">
        <color rgb="FF00AEA6"/>
      </left>
      <top style="thin">
        <color rgb="FF00AEA6"/>
      </top>
      <bottom style="thin">
        <color rgb="FF00AEA6"/>
      </bottom>
    </border>
    <border>
      <right style="thin">
        <color rgb="FF00AEA6"/>
      </right>
      <top style="thin">
        <color rgb="FF00AEA6"/>
      </top>
      <bottom style="thin">
        <color rgb="FF00AEA6"/>
      </bottom>
    </border>
    <border>
      <left style="thin">
        <color rgb="FF694937"/>
      </left>
      <right style="thin">
        <color rgb="FF694937"/>
      </right>
      <top style="thin">
        <color rgb="FFFFFFFF"/>
      </top>
      <bottom style="thin">
        <color rgb="FFFFFFFF"/>
      </bottom>
    </border>
    <border>
      <left style="thin">
        <color rgb="FFE9F4F3"/>
      </lef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AEA6"/>
      </left>
      <right style="thin">
        <color rgb="FF00AEA6"/>
      </right>
      <top style="thin">
        <color rgb="FFFFFFFF"/>
      </top>
      <bottom style="thin">
        <color rgb="FF00AEA6"/>
      </bottom>
    </border>
    <border>
      <right style="thin">
        <color rgb="FFE9F4F3"/>
      </right>
      <top style="thin">
        <color rgb="FFFFFFFF"/>
      </top>
    </border>
    <border>
      <left style="thin">
        <color rgb="FFE9F4F3"/>
      </left>
      <right style="thin">
        <color rgb="FFFFFFFF"/>
      </right>
      <top style="thin">
        <color rgb="FFFFFFFF"/>
      </top>
      <bottom style="thin">
        <color rgb="FFE9F4F3"/>
      </bottom>
    </border>
    <border>
      <left style="thin">
        <color rgb="FFE9F4F3"/>
      </left>
      <right style="thin">
        <color rgb="FFFFFFFF"/>
      </right>
      <top style="thin">
        <color rgb="FFE9F4F3"/>
      </top>
      <bottom style="thin">
        <color rgb="FFFFFFFF"/>
      </bottom>
    </border>
    <border>
      <left style="thin">
        <color rgb="FF73CA00"/>
      </left>
      <right style="thin">
        <color rgb="FF73CA00"/>
      </right>
    </border>
    <border>
      <left style="thin">
        <color rgb="FF00AEA6"/>
      </left>
      <right style="thin">
        <color rgb="FF00AEA6"/>
      </right>
    </border>
    <border>
      <left style="thin">
        <color rgb="FF694937"/>
      </left>
      <right style="thin">
        <color rgb="FF694937"/>
      </right>
    </border>
    <border>
      <left style="thin">
        <color rgb="FFBCD1CF"/>
      </left>
      <top style="thin">
        <color rgb="FFBCD1CF"/>
      </top>
    </border>
    <border>
      <top style="thin">
        <color rgb="FFBCD1CF"/>
      </top>
    </border>
    <border>
      <right style="thin">
        <color rgb="FFBCD1CF"/>
      </right>
      <top style="thin">
        <color rgb="FFBCD1CF"/>
      </top>
    </border>
    <border>
      <left style="thin">
        <color rgb="FFBCD1CF"/>
      </left>
      <right style="thin">
        <color rgb="FFBCD1CF"/>
      </right>
      <bottom style="thin">
        <color rgb="FFBCD1CF"/>
      </bottom>
    </border>
    <border>
      <left style="thin">
        <color rgb="FFBCD1CF"/>
      </left>
      <bottom style="thin">
        <color rgb="FFBCD1CF"/>
      </bottom>
    </border>
    <border>
      <bottom style="thin">
        <color rgb="FFBCD1CF"/>
      </bottom>
    </border>
    <border>
      <right style="thin">
        <color rgb="FFBCD1CF"/>
      </right>
      <bottom style="thin">
        <color rgb="FFBCD1CF"/>
      </bottom>
    </border>
    <border>
      <top style="thin">
        <color rgb="FF00AEA6"/>
      </top>
      <bottom style="thin">
        <color rgb="FF00AEA6"/>
      </bottom>
    </border>
    <border>
      <left style="thin">
        <color rgb="FF73CA00"/>
      </left>
      <top style="thin">
        <color rgb="FF73CA00"/>
      </top>
      <bottom style="thin">
        <color rgb="FF73CA00"/>
      </bottom>
    </border>
    <border>
      <top style="thin">
        <color rgb="FF73CA00"/>
      </top>
      <bottom style="thin">
        <color rgb="FF73CA00"/>
      </bottom>
    </border>
    <border>
      <right style="thin">
        <color rgb="FF73CA00"/>
      </right>
      <top style="thin">
        <color rgb="FF73CA00"/>
      </top>
      <bottom style="thin">
        <color rgb="FF73CA00"/>
      </bottom>
    </border>
    <border>
      <right style="thin">
        <color rgb="FF73CA00"/>
      </right>
      <bottom style="thin">
        <color rgb="FF73CA00"/>
      </bottom>
    </border>
    <border>
      <bottom style="thin">
        <color rgb="FF73CA00"/>
      </bottom>
    </border>
    <border>
      <left style="thin">
        <color rgb="FF00AEA6"/>
      </left>
      <top style="thin">
        <color rgb="FF00AEA6"/>
      </top>
    </border>
    <border>
      <top style="thin">
        <color rgb="FF00AEA6"/>
      </top>
    </border>
    <border>
      <right style="thin">
        <color rgb="FF00AEA6"/>
      </right>
      <top style="thin">
        <color rgb="FF00AEA6"/>
      </top>
    </border>
    <border>
      <right style="thin">
        <color rgb="FFFFFFFF"/>
      </right>
      <top style="thin">
        <color rgb="FFE9F4F3"/>
      </top>
    </border>
    <border>
      <left style="thin">
        <color rgb="FFE9F4F3"/>
      </left>
      <right style="thin">
        <color rgb="FFFFFFFF"/>
      </right>
      <top style="thin">
        <color rgb="FFE9F4F3"/>
      </top>
    </border>
    <border>
      <left style="thin">
        <color rgb="FFD9D9D9"/>
      </left>
      <right style="thin">
        <color rgb="FFFFFFFF"/>
      </right>
      <top style="thin">
        <color rgb="FFD9D9D9"/>
      </top>
    </border>
    <border>
      <left style="thin">
        <color rgb="FFD9D9D9"/>
      </left>
      <right style="thin">
        <color rgb="FFD9D9D9"/>
      </right>
      <bottom style="thin">
        <color rgb="FFD9D9D9"/>
      </bottom>
    </border>
    <border>
      <left style="thin">
        <color rgb="FFD9D9D9"/>
      </left>
      <bottom style="thin">
        <color rgb="FFD9D9D9"/>
      </bottom>
    </border>
    <border>
      <left style="thin">
        <color rgb="FFE9F4F3"/>
      </left>
      <right style="thin">
        <color rgb="FFFFFFFF"/>
      </right>
    </border>
    <border>
      <left style="thin">
        <color rgb="FFD9D9D9"/>
      </left>
      <right style="thin">
        <color rgb="FFFFFFFF"/>
      </right>
    </border>
    <border>
      <left style="thin">
        <color rgb="FFD9D9D9"/>
      </left>
      <right style="thin">
        <color rgb="FFD9D9D9"/>
      </right>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left style="thin">
        <color rgb="FFE9F4F3"/>
      </left>
      <right style="thin">
        <color rgb="FFFFFFFF"/>
      </right>
      <bottom style="thin">
        <color rgb="FFFFFFFF"/>
      </bottom>
    </border>
    <border>
      <left style="thin">
        <color rgb="FFD9D9D9"/>
      </left>
      <right style="thin">
        <color rgb="FFFFFFFF"/>
      </right>
      <bottom style="thin">
        <color rgb="FFFFFFFF"/>
      </bottom>
    </border>
    <border>
      <left style="thin">
        <color rgb="FFD9D9D9"/>
      </left>
      <right style="thin">
        <color rgb="FFD9D9D9"/>
      </right>
      <top style="thin">
        <color rgb="FFD9D9D9"/>
      </top>
    </border>
    <border>
      <left style="thin">
        <color rgb="FFD9D9D9"/>
      </left>
      <top style="thin">
        <color rgb="FFD9D9D9"/>
      </top>
    </border>
    <border>
      <left style="thin">
        <color rgb="FFD9D9D9"/>
      </left>
    </border>
  </borders>
  <cellStyleXfs count="1">
    <xf borderId="0" fillId="0" fontId="0" numFmtId="0" applyAlignment="1" applyFont="1"/>
  </cellStyleXfs>
  <cellXfs count="1353">
    <xf borderId="0" fillId="0" fontId="0" numFmtId="0" xfId="0" applyAlignment="1" applyFont="1">
      <alignment readingOrder="0" shrinkToFit="0" vertical="bottom" wrapText="0"/>
    </xf>
    <xf borderId="1" fillId="2" fontId="1" numFmtId="0" xfId="0" applyAlignment="1" applyBorder="1" applyFill="1" applyFont="1">
      <alignment readingOrder="0" shrinkToFit="0" vertical="center" wrapText="1"/>
    </xf>
    <xf borderId="2" fillId="0" fontId="2" numFmtId="0" xfId="0" applyBorder="1" applyFont="1"/>
    <xf borderId="3" fillId="0" fontId="2" numFmtId="0" xfId="0" applyBorder="1" applyFont="1"/>
    <xf borderId="4" fillId="2" fontId="3" numFmtId="0" xfId="0" applyAlignment="1" applyBorder="1" applyFont="1">
      <alignment shrinkToFit="0" vertical="center" wrapText="0"/>
    </xf>
    <xf borderId="5" fillId="3" fontId="4" numFmtId="0" xfId="0" applyAlignment="1" applyBorder="1" applyFill="1" applyFont="1">
      <alignment shrinkToFit="0" vertical="center" wrapText="1"/>
    </xf>
    <xf borderId="5" fillId="3" fontId="5" numFmtId="0" xfId="0" applyAlignment="1" applyBorder="1" applyFont="1">
      <alignment shrinkToFit="0" vertical="center" wrapText="0"/>
    </xf>
    <xf borderId="5" fillId="3" fontId="5" numFmtId="0" xfId="0" applyAlignment="1" applyBorder="1" applyFont="1">
      <alignment shrinkToFit="0" vertical="center" wrapText="1"/>
    </xf>
    <xf borderId="6" fillId="4" fontId="6" numFmtId="0" xfId="0" applyAlignment="1" applyBorder="1" applyFill="1" applyFont="1">
      <alignment shrinkToFit="0" vertical="center" wrapText="0"/>
    </xf>
    <xf borderId="7" fillId="0" fontId="2" numFmtId="0" xfId="0" applyBorder="1" applyFont="1"/>
    <xf borderId="8" fillId="0" fontId="2" numFmtId="0" xfId="0" applyBorder="1" applyFont="1"/>
    <xf borderId="9" fillId="4" fontId="3" numFmtId="0" xfId="0" applyAlignment="1" applyBorder="1" applyFont="1">
      <alignment shrinkToFit="0" vertical="center" wrapText="0"/>
    </xf>
    <xf borderId="10" fillId="5" fontId="7" numFmtId="0" xfId="0" applyBorder="1" applyFill="1" applyFont="1"/>
    <xf borderId="11" fillId="5" fontId="8" numFmtId="0" xfId="0" applyAlignment="1" applyBorder="1" applyFont="1">
      <alignment horizontal="left" shrinkToFit="0" vertical="center" wrapText="0"/>
    </xf>
    <xf borderId="12" fillId="0" fontId="2" numFmtId="0" xfId="0" applyBorder="1" applyFont="1"/>
    <xf borderId="13" fillId="0" fontId="2" numFmtId="0" xfId="0" applyBorder="1" applyFont="1"/>
    <xf borderId="0" fillId="5" fontId="9" numFmtId="0" xfId="0" applyFont="1"/>
    <xf borderId="14" fillId="5" fontId="7" numFmtId="0" xfId="0" applyBorder="1" applyFont="1"/>
    <xf borderId="15" fillId="5" fontId="10" numFmtId="0" xfId="0" applyAlignment="1" applyBorder="1" applyFont="1">
      <alignment horizontal="left" shrinkToFit="0" vertical="center" wrapText="0"/>
    </xf>
    <xf borderId="16" fillId="0" fontId="2" numFmtId="0" xfId="0" applyBorder="1" applyFont="1"/>
    <xf borderId="17" fillId="0" fontId="2" numFmtId="0" xfId="0" applyBorder="1" applyFont="1"/>
    <xf borderId="14" fillId="5" fontId="5" numFmtId="0" xfId="0" applyAlignment="1" applyBorder="1" applyFont="1">
      <alignment shrinkToFit="0" vertical="center" wrapText="0"/>
    </xf>
    <xf borderId="15" fillId="5" fontId="10" numFmtId="0" xfId="0" applyAlignment="1" applyBorder="1" applyFont="1">
      <alignment horizontal="left" readingOrder="0" shrinkToFit="0" vertical="center" wrapText="0"/>
    </xf>
    <xf borderId="14" fillId="5" fontId="10" numFmtId="0" xfId="0" applyAlignment="1" applyBorder="1" applyFont="1">
      <alignment horizontal="left" shrinkToFit="0" vertical="center" wrapText="0"/>
    </xf>
    <xf borderId="15" fillId="5" fontId="10" numFmtId="0" xfId="0" applyAlignment="1" applyBorder="1" applyFont="1">
      <alignment horizontal="left" readingOrder="0" shrinkToFit="0" vertical="center" wrapText="0"/>
    </xf>
    <xf borderId="14" fillId="5" fontId="11" numFmtId="0" xfId="0" applyAlignment="1" applyBorder="1" applyFont="1">
      <alignment shrinkToFit="0" wrapText="0"/>
    </xf>
    <xf borderId="15" fillId="5" fontId="11" numFmtId="0" xfId="0" applyAlignment="1" applyBorder="1" applyFont="1">
      <alignment shrinkToFit="0" wrapText="0"/>
    </xf>
    <xf borderId="18" fillId="5" fontId="11" numFmtId="0" xfId="0" applyAlignment="1" applyBorder="1" applyFont="1">
      <alignment shrinkToFit="0" wrapText="0"/>
    </xf>
    <xf borderId="19" fillId="3" fontId="11" numFmtId="0" xfId="0" applyAlignment="1" applyBorder="1" applyFont="1">
      <alignment shrinkToFit="0" wrapText="0"/>
    </xf>
    <xf borderId="17" fillId="5" fontId="11" numFmtId="0" xfId="0" applyAlignment="1" applyBorder="1" applyFont="1">
      <alignment shrinkToFit="0" wrapText="0"/>
    </xf>
    <xf borderId="10" fillId="5" fontId="11" numFmtId="0" xfId="0" applyAlignment="1" applyBorder="1" applyFont="1">
      <alignment shrinkToFit="0" wrapText="0"/>
    </xf>
    <xf borderId="14" fillId="5" fontId="4" numFmtId="0" xfId="0" applyAlignment="1" applyBorder="1" applyFont="1">
      <alignment shrinkToFit="0" vertical="center" wrapText="1"/>
    </xf>
    <xf borderId="15" fillId="5" fontId="12" numFmtId="0" xfId="0" applyAlignment="1" applyBorder="1" applyFont="1">
      <alignment shrinkToFit="0" wrapText="1"/>
    </xf>
    <xf borderId="18" fillId="5" fontId="7" numFmtId="0" xfId="0" applyBorder="1" applyFont="1"/>
    <xf borderId="14" fillId="5" fontId="13" numFmtId="0" xfId="0" applyAlignment="1" applyBorder="1" applyFont="1">
      <alignment shrinkToFit="0" wrapText="0"/>
    </xf>
    <xf borderId="19" fillId="6" fontId="7" numFmtId="0" xfId="0" applyBorder="1" applyFill="1" applyFont="1"/>
    <xf borderId="18" fillId="5" fontId="11" numFmtId="0" xfId="0" applyAlignment="1" applyBorder="1" applyFont="1">
      <alignment horizontal="left" shrinkToFit="0" vertical="center" wrapText="1"/>
    </xf>
    <xf borderId="20" fillId="7" fontId="7" numFmtId="0" xfId="0" applyBorder="1" applyFill="1" applyFont="1"/>
    <xf borderId="14" fillId="5" fontId="14" numFmtId="0" xfId="0" applyAlignment="1" applyBorder="1" applyFont="1">
      <alignment shrinkToFit="0" wrapText="0"/>
    </xf>
    <xf borderId="20" fillId="0" fontId="2" numFmtId="0" xfId="0" applyBorder="1" applyFont="1"/>
    <xf borderId="21" fillId="2" fontId="7" numFmtId="0" xfId="0" applyBorder="1" applyFont="1"/>
    <xf borderId="17" fillId="5" fontId="15" numFmtId="0" xfId="0" applyAlignment="1" applyBorder="1" applyFont="1">
      <alignment shrinkToFit="0" wrapText="0"/>
    </xf>
    <xf borderId="10" fillId="0" fontId="2" numFmtId="0" xfId="0" applyBorder="1" applyFont="1"/>
    <xf borderId="4" fillId="2" fontId="7" numFmtId="0" xfId="0" applyBorder="1" applyFont="1"/>
    <xf borderId="18" fillId="5" fontId="11" numFmtId="0" xfId="0" applyAlignment="1" applyBorder="1" applyFont="1">
      <alignment shrinkToFit="0" vertical="center" wrapText="0"/>
    </xf>
    <xf borderId="22" fillId="8" fontId="7" numFmtId="0" xfId="0" applyBorder="1" applyFill="1" applyFont="1"/>
    <xf borderId="23" fillId="8" fontId="7" numFmtId="0" xfId="0" applyBorder="1" applyFont="1"/>
    <xf borderId="24" fillId="0" fontId="5" numFmtId="0" xfId="0" applyAlignment="1" applyBorder="1" applyFont="1">
      <alignment shrinkToFit="0" vertical="center" wrapText="1"/>
    </xf>
    <xf borderId="24" fillId="0" fontId="5" numFmtId="0" xfId="0" applyAlignment="1" applyBorder="1" applyFont="1">
      <alignment shrinkToFit="0" vertical="center" wrapText="0"/>
    </xf>
    <xf borderId="25" fillId="0" fontId="7" numFmtId="0" xfId="0" applyBorder="1" applyFont="1"/>
    <xf borderId="25" fillId="0" fontId="16" numFmtId="0" xfId="0" applyBorder="1" applyFont="1"/>
    <xf borderId="26" fillId="4" fontId="6" numFmtId="0" xfId="0" applyBorder="1" applyFont="1"/>
    <xf borderId="27" fillId="0" fontId="2" numFmtId="0" xfId="0" applyBorder="1" applyFont="1"/>
    <xf borderId="28" fillId="0" fontId="2" numFmtId="0" xfId="0" applyBorder="1" applyFont="1"/>
    <xf borderId="29" fillId="4" fontId="17" numFmtId="0" xfId="0" applyBorder="1" applyFont="1"/>
    <xf borderId="10" fillId="5" fontId="16" numFmtId="0" xfId="0" applyBorder="1" applyFont="1"/>
    <xf borderId="14" fillId="5" fontId="18" numFmtId="0" xfId="0" applyBorder="1" applyFont="1"/>
    <xf borderId="14" fillId="5" fontId="11" numFmtId="0" xfId="0" applyBorder="1" applyFont="1"/>
    <xf borderId="14" fillId="5" fontId="13" numFmtId="0" xfId="0" applyAlignment="1" applyBorder="1" applyFont="1">
      <alignment horizontal="left" shrinkToFit="0" vertical="center" wrapText="1"/>
    </xf>
    <xf borderId="15" fillId="5" fontId="19" numFmtId="0" xfId="0" applyAlignment="1" applyBorder="1" applyFont="1">
      <alignment horizontal="left" shrinkToFit="0" vertical="center" wrapText="1"/>
    </xf>
    <xf borderId="15" fillId="5" fontId="13" numFmtId="0" xfId="0" applyAlignment="1" applyBorder="1" applyFont="1">
      <alignment horizontal="left" shrinkToFit="0" vertical="center" wrapText="1"/>
    </xf>
    <xf borderId="15" fillId="5" fontId="10" numFmtId="0" xfId="0" applyAlignment="1" applyBorder="1" applyFont="1">
      <alignment horizontal="left" shrinkToFit="0" vertical="center" wrapText="1"/>
    </xf>
    <xf borderId="14" fillId="5" fontId="13" numFmtId="0" xfId="0" applyAlignment="1" applyBorder="1" applyFont="1">
      <alignment shrinkToFit="0" vertical="center" wrapText="1"/>
    </xf>
    <xf borderId="15" fillId="5" fontId="13" numFmtId="0" xfId="0" applyAlignment="1" applyBorder="1" applyFont="1">
      <alignment shrinkToFit="0" vertical="center" wrapText="1"/>
    </xf>
    <xf borderId="24" fillId="0" fontId="7" numFmtId="0" xfId="0" applyBorder="1" applyFont="1"/>
    <xf borderId="24" fillId="0" fontId="16" numFmtId="0" xfId="0" applyBorder="1" applyFont="1"/>
    <xf borderId="30" fillId="4" fontId="6" numFmtId="0" xfId="0" applyBorder="1" applyFont="1"/>
    <xf borderId="31" fillId="0" fontId="2" numFmtId="0" xfId="0" applyBorder="1" applyFont="1"/>
    <xf borderId="32" fillId="0" fontId="2" numFmtId="0" xfId="0" applyBorder="1" applyFont="1"/>
    <xf borderId="33" fillId="4" fontId="17" numFmtId="0" xfId="0" applyBorder="1" applyFont="1"/>
    <xf borderId="14" fillId="5" fontId="13" numFmtId="0" xfId="0" applyAlignment="1" applyBorder="1" applyFont="1">
      <alignment horizontal="right"/>
    </xf>
    <xf borderId="18" fillId="5" fontId="11" numFmtId="0" xfId="0" applyBorder="1" applyFont="1"/>
    <xf borderId="15" fillId="5" fontId="11" numFmtId="0" xfId="0" applyBorder="1" applyFont="1"/>
    <xf borderId="5" fillId="3" fontId="11" numFmtId="0" xfId="0" applyBorder="1" applyFont="1"/>
    <xf borderId="17" fillId="5" fontId="11" numFmtId="0" xfId="0" applyBorder="1" applyFont="1"/>
    <xf borderId="34" fillId="3" fontId="11" numFmtId="0" xfId="0" applyAlignment="1" applyBorder="1" applyFont="1">
      <alignment horizontal="center" shrinkToFit="0" wrapText="1"/>
    </xf>
    <xf borderId="35" fillId="0" fontId="2" numFmtId="0" xfId="0" applyBorder="1" applyFont="1"/>
    <xf borderId="36" fillId="0" fontId="2" numFmtId="0" xfId="0" applyBorder="1" applyFont="1"/>
    <xf borderId="0" fillId="0" fontId="20" numFmtId="0" xfId="0" applyAlignment="1" applyFont="1">
      <alignment horizontal="center"/>
    </xf>
    <xf borderId="37" fillId="3" fontId="11" numFmtId="0" xfId="0" applyAlignment="1" applyBorder="1" applyFont="1">
      <alignment horizontal="center"/>
    </xf>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14" fillId="5" fontId="21" numFmtId="0" xfId="0" applyBorder="1" applyFont="1"/>
    <xf borderId="0" fillId="5" fontId="11" numFmtId="0" xfId="0" applyFont="1"/>
    <xf borderId="18" fillId="5" fontId="11" numFmtId="0" xfId="0" applyAlignment="1" applyBorder="1" applyFont="1">
      <alignment horizontal="right"/>
    </xf>
    <xf borderId="9" fillId="4" fontId="22" numFmtId="0" xfId="0" applyBorder="1" applyFont="1"/>
    <xf borderId="9" fillId="4" fontId="6" numFmtId="0" xfId="0" applyBorder="1" applyFont="1"/>
    <xf borderId="4" fillId="2" fontId="1" numFmtId="0" xfId="0" applyAlignment="1" applyBorder="1" applyFont="1">
      <alignment horizontal="center" vertical="center"/>
    </xf>
    <xf borderId="21" fillId="2" fontId="23" numFmtId="0" xfId="0" applyAlignment="1" applyBorder="1" applyFont="1">
      <alignment shrinkToFit="0" wrapText="0"/>
    </xf>
    <xf borderId="21" fillId="2" fontId="24" numFmtId="0" xfId="0" applyBorder="1" applyFont="1"/>
    <xf borderId="21" fillId="2" fontId="24" numFmtId="3" xfId="0" applyBorder="1" applyFont="1" applyNumberFormat="1"/>
    <xf borderId="45" fillId="0" fontId="2" numFmtId="0" xfId="0" applyBorder="1" applyFont="1"/>
    <xf borderId="42" fillId="3" fontId="25" numFmtId="0" xfId="0" applyAlignment="1" applyBorder="1" applyFont="1">
      <alignment horizontal="left"/>
    </xf>
    <xf borderId="24" fillId="3" fontId="26" numFmtId="0" xfId="0" applyBorder="1" applyFont="1"/>
    <xf borderId="24" fillId="3" fontId="26" numFmtId="3" xfId="0" applyBorder="1" applyFont="1" applyNumberFormat="1"/>
    <xf borderId="25" fillId="3" fontId="26" numFmtId="0" xfId="0" applyBorder="1" applyFont="1"/>
    <xf borderId="25" fillId="3" fontId="26" numFmtId="3" xfId="0" applyBorder="1" applyFont="1" applyNumberFormat="1"/>
    <xf borderId="46" fillId="9" fontId="27" numFmtId="0" xfId="0" applyAlignment="1" applyBorder="1" applyFill="1" applyFont="1">
      <alignment horizontal="center" vertical="center"/>
    </xf>
    <xf borderId="46" fillId="9" fontId="27" numFmtId="3" xfId="0" applyAlignment="1" applyBorder="1" applyFont="1" applyNumberFormat="1">
      <alignment horizontal="center" shrinkToFit="0" vertical="center" wrapText="1"/>
    </xf>
    <xf borderId="46" fillId="9" fontId="28" numFmtId="0" xfId="0" applyAlignment="1" applyBorder="1" applyFont="1">
      <alignment vertical="center"/>
    </xf>
    <xf borderId="47" fillId="5" fontId="29" numFmtId="0" xfId="0" applyAlignment="1" applyBorder="1" applyFont="1">
      <alignment horizontal="center"/>
    </xf>
    <xf borderId="47" fillId="5" fontId="26" numFmtId="0" xfId="0" applyAlignment="1" applyBorder="1" applyFont="1">
      <alignment horizontal="center"/>
    </xf>
    <xf borderId="14" fillId="3" fontId="26" numFmtId="0" xfId="0" applyBorder="1" applyFont="1"/>
    <xf borderId="14" fillId="5" fontId="29" numFmtId="3" xfId="0" applyBorder="1" applyFont="1" applyNumberFormat="1"/>
    <xf borderId="14" fillId="5" fontId="26" numFmtId="0" xfId="0" applyBorder="1" applyFont="1"/>
    <xf borderId="48" fillId="5" fontId="26" numFmtId="0" xfId="0" applyAlignment="1" applyBorder="1" applyFont="1">
      <alignment horizontal="center"/>
    </xf>
    <xf borderId="10" fillId="5" fontId="29" numFmtId="0" xfId="0" applyAlignment="1" applyBorder="1" applyFont="1">
      <alignment horizontal="center"/>
    </xf>
    <xf borderId="49" fillId="5" fontId="29" numFmtId="0" xfId="0" applyAlignment="1" applyBorder="1" applyFont="1">
      <alignment shrinkToFit="0" vertical="center" wrapText="1"/>
    </xf>
    <xf borderId="50" fillId="0" fontId="2" numFmtId="0" xfId="0" applyBorder="1" applyFont="1"/>
    <xf borderId="11" fillId="0" fontId="2" numFmtId="0" xfId="0" applyBorder="1" applyFont="1"/>
    <xf borderId="20" fillId="5" fontId="26" numFmtId="0" xfId="0" applyAlignment="1" applyBorder="1" applyFont="1">
      <alignment horizontal="center" vertical="center"/>
    </xf>
    <xf borderId="20" fillId="5" fontId="26" numFmtId="0" xfId="0" applyAlignment="1" applyBorder="1" applyFont="1">
      <alignment horizontal="center"/>
    </xf>
    <xf borderId="14" fillId="5" fontId="26" numFmtId="0" xfId="0" applyAlignment="1" applyBorder="1" applyFont="1">
      <alignment vertical="center"/>
    </xf>
    <xf borderId="51" fillId="5" fontId="26" numFmtId="0" xfId="0" applyAlignment="1" applyBorder="1" applyFont="1">
      <alignment horizontal="center"/>
    </xf>
    <xf borderId="51" fillId="5" fontId="26" numFmtId="0" xfId="0" applyAlignment="1" applyBorder="1" applyFont="1">
      <alignment horizontal="center" vertical="bottom"/>
    </xf>
    <xf borderId="14" fillId="5" fontId="26" numFmtId="0" xfId="0" applyAlignment="1" applyBorder="1" applyFont="1">
      <alignment shrinkToFit="0" wrapText="1"/>
    </xf>
    <xf borderId="14" fillId="5" fontId="29" numFmtId="0" xfId="0" applyAlignment="1" applyBorder="1" applyFont="1">
      <alignment horizontal="center"/>
    </xf>
    <xf borderId="14" fillId="5" fontId="26" numFmtId="0" xfId="0" applyAlignment="1" applyBorder="1" applyFont="1">
      <alignment horizontal="center" vertical="bottom"/>
    </xf>
    <xf borderId="47" fillId="5" fontId="26" numFmtId="0" xfId="0" applyAlignment="1" applyBorder="1" applyFont="1">
      <alignment horizontal="center" vertical="bottom"/>
    </xf>
    <xf borderId="10" fillId="5" fontId="26" numFmtId="0" xfId="0" applyAlignment="1" applyBorder="1" applyFont="1">
      <alignment horizontal="center"/>
    </xf>
    <xf borderId="10" fillId="5" fontId="26" numFmtId="0" xfId="0" applyAlignment="1" applyBorder="1" applyFont="1">
      <alignment horizontal="center" vertical="bottom"/>
    </xf>
    <xf borderId="15" fillId="5" fontId="26" numFmtId="0" xfId="0" applyAlignment="1" applyBorder="1" applyFont="1">
      <alignment shrinkToFit="0" wrapText="1"/>
    </xf>
    <xf borderId="48" fillId="5" fontId="26" numFmtId="0" xfId="0" applyAlignment="1" applyBorder="1" applyFont="1">
      <alignment horizontal="center" vertical="bottom"/>
    </xf>
    <xf borderId="18" fillId="5" fontId="29" numFmtId="0" xfId="0" applyAlignment="1" applyBorder="1" applyFont="1">
      <alignment vertical="center"/>
    </xf>
    <xf borderId="18" fillId="5" fontId="29" numFmtId="0" xfId="0" applyAlignment="1" applyBorder="1" applyFont="1">
      <alignment horizontal="center"/>
    </xf>
    <xf borderId="18" fillId="3" fontId="26" numFmtId="0" xfId="0" applyBorder="1" applyFont="1"/>
    <xf borderId="52" fillId="5" fontId="29" numFmtId="0" xfId="0" applyAlignment="1" applyBorder="1" applyFont="1">
      <alignment horizontal="center" vertical="center"/>
    </xf>
    <xf borderId="53" fillId="5" fontId="7" numFmtId="0" xfId="0" applyAlignment="1" applyBorder="1" applyFont="1">
      <alignment horizontal="center"/>
    </xf>
    <xf borderId="54" fillId="5" fontId="26" numFmtId="0" xfId="0" applyAlignment="1" applyBorder="1" applyFont="1">
      <alignment shrinkToFit="0" vertical="center" wrapText="1"/>
    </xf>
    <xf borderId="15" fillId="5" fontId="7" numFmtId="0" xfId="0" applyAlignment="1" applyBorder="1" applyFont="1">
      <alignment horizontal="center"/>
    </xf>
    <xf borderId="55" fillId="0" fontId="2" numFmtId="0" xfId="0" applyBorder="1" applyFont="1"/>
    <xf borderId="9" fillId="4" fontId="26" numFmtId="0" xfId="0" applyBorder="1" applyFont="1"/>
    <xf borderId="24" fillId="3" fontId="29" numFmtId="0" xfId="0" applyBorder="1" applyFont="1"/>
    <xf borderId="5" fillId="3" fontId="26" numFmtId="0" xfId="0" applyBorder="1" applyFont="1"/>
    <xf borderId="0" fillId="0" fontId="26" numFmtId="0" xfId="0" applyFont="1"/>
    <xf borderId="4" fillId="2" fontId="1" numFmtId="0" xfId="0" applyAlignment="1" applyBorder="1" applyFont="1">
      <alignment horizontal="center" shrinkToFit="0" vertical="center" wrapText="0"/>
    </xf>
    <xf borderId="21" fillId="2" fontId="23" numFmtId="0" xfId="0" applyAlignment="1" applyBorder="1" applyFont="1">
      <alignment horizontal="left" shrinkToFit="0" vertical="center" wrapText="0"/>
    </xf>
    <xf borderId="21" fillId="2" fontId="3" numFmtId="0" xfId="0" applyAlignment="1" applyBorder="1" applyFont="1">
      <alignment horizontal="center" shrinkToFit="0" vertical="center" wrapText="0"/>
    </xf>
    <xf borderId="21" fillId="2" fontId="30" numFmtId="3" xfId="0" applyAlignment="1" applyBorder="1" applyFont="1" applyNumberFormat="1">
      <alignment horizontal="center" shrinkToFit="0" vertical="center" wrapText="0"/>
    </xf>
    <xf borderId="21" fillId="2" fontId="30" numFmtId="164" xfId="0" applyAlignment="1" applyBorder="1" applyFont="1" applyNumberFormat="1">
      <alignment horizontal="center" shrinkToFit="0" vertical="center" wrapText="0"/>
    </xf>
    <xf borderId="21" fillId="2" fontId="3" numFmtId="164" xfId="0" applyAlignment="1" applyBorder="1" applyFont="1" applyNumberFormat="1">
      <alignment horizontal="left" shrinkToFit="0" vertical="top" wrapText="1"/>
    </xf>
    <xf borderId="4" fillId="2" fontId="31" numFmtId="0" xfId="0" applyAlignment="1" applyBorder="1" applyFont="1">
      <alignment horizontal="left" shrinkToFit="0" vertical="center" wrapText="0"/>
    </xf>
    <xf borderId="4" fillId="2" fontId="3" numFmtId="0" xfId="0" applyAlignment="1" applyBorder="1" applyFont="1">
      <alignment horizontal="center" shrinkToFit="0" vertical="center" wrapText="0"/>
    </xf>
    <xf borderId="4" fillId="2" fontId="30" numFmtId="3" xfId="0" applyAlignment="1" applyBorder="1" applyFont="1" applyNumberFormat="1">
      <alignment horizontal="center" shrinkToFit="0" vertical="center" wrapText="0"/>
    </xf>
    <xf borderId="4" fillId="2" fontId="30" numFmtId="164" xfId="0" applyAlignment="1" applyBorder="1" applyFont="1" applyNumberFormat="1">
      <alignment horizontal="center" shrinkToFit="0" vertical="center" wrapText="0"/>
    </xf>
    <xf borderId="4" fillId="2" fontId="3" numFmtId="164" xfId="0" applyAlignment="1" applyBorder="1" applyFont="1" applyNumberFormat="1">
      <alignment horizontal="left" shrinkToFit="0" vertical="top" wrapText="1"/>
    </xf>
    <xf borderId="5" fillId="3" fontId="32" numFmtId="0" xfId="0" applyAlignment="1" applyBorder="1" applyFont="1">
      <alignment horizontal="center" shrinkToFit="0" vertical="center" wrapText="0"/>
    </xf>
    <xf borderId="5" fillId="3" fontId="33" numFmtId="0" xfId="0" applyAlignment="1" applyBorder="1" applyFont="1">
      <alignment horizontal="center" shrinkToFit="0" vertical="center" wrapText="0"/>
    </xf>
    <xf borderId="5" fillId="3" fontId="34" numFmtId="0" xfId="0" applyAlignment="1" applyBorder="1" applyFont="1">
      <alignment vertical="center"/>
    </xf>
    <xf borderId="5" fillId="3" fontId="33" numFmtId="3" xfId="0" applyAlignment="1" applyBorder="1" applyFont="1" applyNumberFormat="1">
      <alignment horizontal="center" shrinkToFit="0" vertical="center" wrapText="1"/>
    </xf>
    <xf borderId="5" fillId="3" fontId="33" numFmtId="164" xfId="0" applyAlignment="1" applyBorder="1" applyFont="1" applyNumberFormat="1">
      <alignment horizontal="center" shrinkToFit="0" vertical="center" wrapText="1"/>
    </xf>
    <xf borderId="56" fillId="9" fontId="6" numFmtId="0" xfId="0" applyAlignment="1" applyBorder="1" applyFont="1">
      <alignment horizontal="center" shrinkToFit="0" vertical="center" wrapText="0"/>
    </xf>
    <xf borderId="56" fillId="9" fontId="22" numFmtId="0" xfId="0" applyAlignment="1" applyBorder="1" applyFont="1">
      <alignment vertical="center"/>
    </xf>
    <xf borderId="56" fillId="9" fontId="6" numFmtId="3" xfId="0" applyAlignment="1" applyBorder="1" applyFont="1" applyNumberFormat="1">
      <alignment horizontal="center" shrinkToFit="0" vertical="center" wrapText="1"/>
    </xf>
    <xf borderId="56" fillId="9" fontId="6" numFmtId="164" xfId="0" applyAlignment="1" applyBorder="1" applyFont="1" applyNumberFormat="1">
      <alignment horizontal="center" shrinkToFit="0" vertical="center" wrapText="1"/>
    </xf>
    <xf borderId="0" fillId="4" fontId="33" numFmtId="0" xfId="0" applyAlignment="1" applyFont="1">
      <alignment horizontal="center" shrinkToFit="0" vertical="center" wrapText="0"/>
    </xf>
    <xf borderId="0" fillId="4" fontId="35" numFmtId="0" xfId="0" applyAlignment="1" applyFont="1">
      <alignment horizontal="left" shrinkToFit="0" vertical="center" wrapText="0"/>
    </xf>
    <xf borderId="0" fillId="4" fontId="24" numFmtId="0" xfId="0" applyAlignment="1" applyFont="1">
      <alignment horizontal="center" shrinkToFit="0" vertical="center" wrapText="0"/>
    </xf>
    <xf borderId="0" fillId="4" fontId="24" numFmtId="3" xfId="0" applyAlignment="1" applyFont="1" applyNumberFormat="1">
      <alignment horizontal="center" shrinkToFit="0" vertical="center" wrapText="0"/>
    </xf>
    <xf borderId="0" fillId="4" fontId="24" numFmtId="164" xfId="0" applyAlignment="1" applyFont="1" applyNumberFormat="1">
      <alignment horizontal="center" shrinkToFit="0" vertical="center" wrapText="0"/>
    </xf>
    <xf borderId="0" fillId="4" fontId="24" numFmtId="164" xfId="0" applyAlignment="1" applyFont="1" applyNumberFormat="1">
      <alignment horizontal="left" shrinkToFit="0" vertical="top" wrapText="1"/>
    </xf>
    <xf borderId="18" fillId="5" fontId="36" numFmtId="0" xfId="0" applyAlignment="1" applyBorder="1" applyFont="1">
      <alignment horizontal="center" shrinkToFit="0" vertical="center" wrapText="0"/>
    </xf>
    <xf borderId="14" fillId="5" fontId="36" numFmtId="0" xfId="0" applyAlignment="1" applyBorder="1" applyFont="1">
      <alignment horizontal="center" shrinkToFit="0" vertical="center" wrapText="0"/>
    </xf>
    <xf borderId="14" fillId="5" fontId="36" numFmtId="3" xfId="0" applyAlignment="1" applyBorder="1" applyFont="1" applyNumberFormat="1">
      <alignment horizontal="center" shrinkToFit="0" vertical="center" wrapText="0"/>
    </xf>
    <xf borderId="14" fillId="0" fontId="36" numFmtId="164" xfId="0" applyAlignment="1" applyBorder="1" applyFont="1" applyNumberFormat="1">
      <alignment horizontal="center" shrinkToFit="0" vertical="center" wrapText="0"/>
    </xf>
    <xf borderId="18" fillId="5" fontId="37" numFmtId="0" xfId="0" applyAlignment="1" applyBorder="1" applyFont="1">
      <alignment horizontal="left" shrinkToFit="0" vertical="center" wrapText="1"/>
    </xf>
    <xf borderId="48" fillId="0" fontId="2" numFmtId="0" xfId="0" applyBorder="1" applyFont="1"/>
    <xf borderId="47" fillId="5" fontId="26" numFmtId="0" xfId="0" applyBorder="1" applyFont="1"/>
    <xf borderId="47" fillId="5" fontId="26" numFmtId="0" xfId="0" applyAlignment="1" applyBorder="1" applyFont="1">
      <alignment horizontal="center" shrinkToFit="0" vertical="center" wrapText="0"/>
    </xf>
    <xf borderId="47" fillId="5" fontId="26" numFmtId="3" xfId="0" applyAlignment="1" applyBorder="1" applyFont="1" applyNumberFormat="1">
      <alignment horizontal="center" shrinkToFit="0" vertical="center" wrapText="0"/>
    </xf>
    <xf borderId="14" fillId="0" fontId="26" numFmtId="164" xfId="0" applyAlignment="1" applyBorder="1" applyFont="1" applyNumberFormat="1">
      <alignment horizontal="center" shrinkToFit="0" vertical="center" wrapText="0"/>
    </xf>
    <xf borderId="48" fillId="5" fontId="36" numFmtId="0" xfId="0" applyAlignment="1" applyBorder="1" applyFont="1">
      <alignment horizontal="center" shrinkToFit="0" vertical="center" wrapText="0"/>
    </xf>
    <xf borderId="48" fillId="5" fontId="36" numFmtId="3" xfId="0" applyAlignment="1" applyBorder="1" applyFont="1" applyNumberFormat="1">
      <alignment horizontal="center" shrinkToFit="0" vertical="center" wrapText="0"/>
    </xf>
    <xf borderId="57" fillId="5" fontId="36" numFmtId="0" xfId="0" applyAlignment="1" applyBorder="1" applyFont="1">
      <alignment horizontal="center" shrinkToFit="0" vertical="center" wrapText="0"/>
    </xf>
    <xf borderId="57" fillId="5" fontId="36" numFmtId="3" xfId="0" applyAlignment="1" applyBorder="1" applyFont="1" applyNumberFormat="1">
      <alignment horizontal="center" shrinkToFit="0" vertical="center" wrapText="0"/>
    </xf>
    <xf borderId="20" fillId="5" fontId="36" numFmtId="0" xfId="0" applyAlignment="1" applyBorder="1" applyFont="1">
      <alignment horizontal="center" shrinkToFit="0" vertical="center" wrapText="0"/>
    </xf>
    <xf borderId="20" fillId="5" fontId="36" numFmtId="3" xfId="0" applyAlignment="1" applyBorder="1" applyFont="1" applyNumberFormat="1">
      <alignment horizontal="center" shrinkToFit="0" vertical="center" wrapText="0"/>
    </xf>
    <xf borderId="18" fillId="0" fontId="36" numFmtId="164" xfId="0" applyAlignment="1" applyBorder="1" applyFont="1" applyNumberFormat="1">
      <alignment horizontal="center" shrinkToFit="0" vertical="center" wrapText="0"/>
    </xf>
    <xf borderId="29" fillId="4" fontId="33" numFmtId="0" xfId="0" applyAlignment="1" applyBorder="1" applyFont="1">
      <alignment horizontal="center" shrinkToFit="0" vertical="center" wrapText="0"/>
    </xf>
    <xf borderId="29" fillId="4" fontId="35" numFmtId="0" xfId="0" applyAlignment="1" applyBorder="1" applyFont="1">
      <alignment horizontal="left" shrinkToFit="0" vertical="center" wrapText="0"/>
    </xf>
    <xf borderId="29" fillId="4" fontId="24" numFmtId="0" xfId="0" applyAlignment="1" applyBorder="1" applyFont="1">
      <alignment horizontal="center" shrinkToFit="0" vertical="center" wrapText="0"/>
    </xf>
    <xf borderId="29" fillId="4" fontId="24" numFmtId="3" xfId="0" applyAlignment="1" applyBorder="1" applyFont="1" applyNumberFormat="1">
      <alignment horizontal="center" shrinkToFit="0" vertical="center" wrapText="0"/>
    </xf>
    <xf borderId="29" fillId="4" fontId="24" numFmtId="164" xfId="0" applyAlignment="1" applyBorder="1" applyFont="1" applyNumberFormat="1">
      <alignment horizontal="center" shrinkToFit="0" vertical="center" wrapText="0"/>
    </xf>
    <xf borderId="29" fillId="4" fontId="24" numFmtId="164" xfId="0" applyAlignment="1" applyBorder="1" applyFont="1" applyNumberFormat="1">
      <alignment horizontal="left" shrinkToFit="0" vertical="top" wrapText="1"/>
    </xf>
    <xf borderId="10" fillId="5" fontId="36" numFmtId="0" xfId="0" applyAlignment="1" applyBorder="1" applyFont="1">
      <alignment horizontal="center" shrinkToFit="0" vertical="center" wrapText="0"/>
    </xf>
    <xf borderId="10" fillId="5" fontId="36" numFmtId="3" xfId="0" applyAlignment="1" applyBorder="1" applyFont="1" applyNumberFormat="1">
      <alignment horizontal="center" shrinkToFit="0" vertical="center" wrapText="0"/>
    </xf>
    <xf borderId="10" fillId="0" fontId="36" numFmtId="164" xfId="0" applyAlignment="1" applyBorder="1" applyFont="1" applyNumberFormat="1">
      <alignment horizontal="center" shrinkToFit="0" vertical="center" wrapText="0"/>
    </xf>
    <xf borderId="10" fillId="5" fontId="37" numFmtId="0" xfId="0" applyAlignment="1" applyBorder="1" applyFont="1">
      <alignment horizontal="left" shrinkToFit="0" vertical="top" wrapText="1"/>
    </xf>
    <xf borderId="14" fillId="5" fontId="38" numFmtId="164" xfId="0" applyAlignment="1" applyBorder="1" applyFont="1" applyNumberFormat="1">
      <alignment horizontal="center" shrinkToFit="0" vertical="center" wrapText="0"/>
    </xf>
    <xf borderId="14" fillId="5" fontId="36" numFmtId="164" xfId="0" applyAlignment="1" applyBorder="1" applyFont="1" applyNumberFormat="1">
      <alignment horizontal="left" shrinkToFit="0" vertical="top" wrapText="1"/>
    </xf>
    <xf borderId="47" fillId="5" fontId="36" numFmtId="0" xfId="0" applyAlignment="1" applyBorder="1" applyFont="1">
      <alignment horizontal="center" shrinkToFit="0" vertical="center" wrapText="0"/>
    </xf>
    <xf borderId="47" fillId="0" fontId="36" numFmtId="3" xfId="0" applyAlignment="1" applyBorder="1" applyFont="1" applyNumberFormat="1">
      <alignment horizontal="center" shrinkToFit="0" vertical="center" wrapText="0"/>
    </xf>
    <xf borderId="14" fillId="0" fontId="36" numFmtId="1" xfId="0" applyAlignment="1" applyBorder="1" applyFont="1" applyNumberFormat="1">
      <alignment horizontal="center" shrinkToFit="0" vertical="center" wrapText="0"/>
    </xf>
    <xf borderId="14" fillId="5" fontId="37" numFmtId="0" xfId="0" applyAlignment="1" applyBorder="1" applyFont="1">
      <alignment horizontal="left" shrinkToFit="0" vertical="top" wrapText="1"/>
    </xf>
    <xf borderId="18" fillId="5" fontId="37" numFmtId="0" xfId="0" applyAlignment="1" applyBorder="1" applyFont="1">
      <alignment horizontal="left" shrinkToFit="0" vertical="top" wrapText="1"/>
    </xf>
    <xf borderId="10" fillId="0" fontId="38" numFmtId="165" xfId="0" applyAlignment="1" applyBorder="1" applyFont="1" applyNumberFormat="1">
      <alignment horizontal="center" shrinkToFit="0" vertical="center" wrapText="0"/>
    </xf>
    <xf borderId="20" fillId="5" fontId="37" numFmtId="0" xfId="0" applyAlignment="1" applyBorder="1" applyFont="1">
      <alignment horizontal="left" shrinkToFit="0" vertical="center" wrapText="1"/>
    </xf>
    <xf borderId="47" fillId="5" fontId="36" numFmtId="3" xfId="0" applyAlignment="1" applyBorder="1" applyFont="1" applyNumberFormat="1">
      <alignment horizontal="center" shrinkToFit="0" vertical="center" wrapText="0"/>
    </xf>
    <xf borderId="14" fillId="0" fontId="38" numFmtId="165" xfId="0" applyAlignment="1" applyBorder="1" applyFont="1" applyNumberFormat="1">
      <alignment horizontal="center" shrinkToFit="0" vertical="center" wrapText="0"/>
    </xf>
    <xf borderId="18" fillId="5" fontId="26" numFmtId="165" xfId="0" applyAlignment="1" applyBorder="1" applyFont="1" applyNumberFormat="1">
      <alignment horizontal="left" shrinkToFit="0" vertical="top" wrapText="1"/>
    </xf>
    <xf borderId="20" fillId="5" fontId="36" numFmtId="0" xfId="0" applyAlignment="1" applyBorder="1" applyFont="1">
      <alignment horizontal="left" shrinkToFit="0" vertical="center" wrapText="0"/>
    </xf>
    <xf borderId="20" fillId="0" fontId="36" numFmtId="164" xfId="0" applyAlignment="1" applyBorder="1" applyFont="1" applyNumberFormat="1">
      <alignment horizontal="center" vertical="center"/>
    </xf>
    <xf borderId="20" fillId="5" fontId="36" numFmtId="164" xfId="0" applyAlignment="1" applyBorder="1" applyFont="1" applyNumberFormat="1">
      <alignment horizontal="left" shrinkToFit="0" vertical="top" wrapText="1"/>
    </xf>
    <xf borderId="10" fillId="5" fontId="36" numFmtId="0" xfId="0" applyAlignment="1" applyBorder="1" applyFont="1">
      <alignment horizontal="left" shrinkToFit="0" vertical="center" wrapText="0"/>
    </xf>
    <xf borderId="14" fillId="5" fontId="26" numFmtId="165" xfId="0" applyAlignment="1" applyBorder="1" applyFont="1" applyNumberFormat="1">
      <alignment horizontal="left" shrinkToFit="0" vertical="center" wrapText="1"/>
    </xf>
    <xf borderId="10" fillId="5" fontId="36" numFmtId="164" xfId="0" applyAlignment="1" applyBorder="1" applyFont="1" applyNumberFormat="1">
      <alignment horizontal="left" shrinkToFit="0" vertical="top" wrapText="1"/>
    </xf>
    <xf borderId="14" fillId="5" fontId="36" numFmtId="0" xfId="0" applyAlignment="1" applyBorder="1" applyFont="1">
      <alignment horizontal="left" shrinkToFit="0" vertical="center" wrapText="0"/>
    </xf>
    <xf borderId="14" fillId="5" fontId="39" numFmtId="164" xfId="0" applyAlignment="1" applyBorder="1" applyFont="1" applyNumberFormat="1">
      <alignment horizontal="left" shrinkToFit="0" vertical="center" wrapText="0"/>
    </xf>
    <xf borderId="18" fillId="5" fontId="38" numFmtId="3" xfId="0" applyAlignment="1" applyBorder="1" applyFont="1" applyNumberFormat="1">
      <alignment horizontal="center" shrinkToFit="0" vertical="center" wrapText="0"/>
    </xf>
    <xf borderId="18" fillId="5" fontId="38" numFmtId="164" xfId="0" applyAlignment="1" applyBorder="1" applyFont="1" applyNumberFormat="1">
      <alignment horizontal="center" shrinkToFit="0" vertical="center" wrapText="0"/>
    </xf>
    <xf borderId="52" fillId="5" fontId="36" numFmtId="0" xfId="0" applyAlignment="1" applyBorder="1" applyFont="1">
      <alignment horizontal="center" shrinkToFit="0" vertical="center" wrapText="0"/>
    </xf>
    <xf borderId="51" fillId="5" fontId="36" numFmtId="0" xfId="0" applyAlignment="1" applyBorder="1" applyFont="1">
      <alignment horizontal="center" shrinkToFit="0" vertical="center" wrapText="0"/>
    </xf>
    <xf borderId="51" fillId="0" fontId="36" numFmtId="3" xfId="0" applyAlignment="1" applyBorder="1" applyFont="1" applyNumberFormat="1">
      <alignment horizontal="center" shrinkToFit="0" vertical="center" wrapText="0"/>
    </xf>
    <xf borderId="18" fillId="5" fontId="36" numFmtId="3" xfId="0" applyAlignment="1" applyBorder="1" applyFont="1" applyNumberFormat="1">
      <alignment horizontal="left" shrinkToFit="0" vertical="top" wrapText="1"/>
    </xf>
    <xf borderId="14" fillId="0" fontId="36" numFmtId="3" xfId="0" applyAlignment="1" applyBorder="1" applyFont="1" applyNumberFormat="1">
      <alignment horizontal="center" shrinkToFit="0" vertical="center" wrapText="0"/>
    </xf>
    <xf borderId="14" fillId="5" fontId="38" numFmtId="3" xfId="0" applyAlignment="1" applyBorder="1" applyFont="1" applyNumberFormat="1">
      <alignment horizontal="center" shrinkToFit="0" vertical="center" wrapText="0"/>
    </xf>
    <xf borderId="14" fillId="5" fontId="36" numFmtId="164" xfId="0" applyAlignment="1" applyBorder="1" applyFont="1" applyNumberFormat="1">
      <alignment horizontal="center" shrinkToFit="0" vertical="center" wrapText="0"/>
    </xf>
    <xf borderId="47" fillId="5" fontId="36" numFmtId="164" xfId="0" applyAlignment="1" applyBorder="1" applyFont="1" applyNumberFormat="1">
      <alignment horizontal="center" shrinkToFit="0" vertical="center" wrapText="0"/>
    </xf>
    <xf borderId="14" fillId="5" fontId="26" numFmtId="0" xfId="0" applyAlignment="1" applyBorder="1" applyFont="1">
      <alignment horizontal="left" shrinkToFit="0" vertical="top" wrapText="1"/>
    </xf>
    <xf borderId="10" fillId="0" fontId="36" numFmtId="3" xfId="0" applyAlignment="1" applyBorder="1" applyFont="1" applyNumberFormat="1">
      <alignment horizontal="center" shrinkToFit="0" vertical="center" wrapText="0"/>
    </xf>
    <xf borderId="18" fillId="5" fontId="26" numFmtId="165" xfId="0" applyAlignment="1" applyBorder="1" applyFont="1" applyNumberFormat="1">
      <alignment horizontal="left" shrinkToFit="0" vertical="center" wrapText="1"/>
    </xf>
    <xf borderId="18" fillId="0" fontId="36" numFmtId="3" xfId="0" applyAlignment="1" applyBorder="1" applyFont="1" applyNumberFormat="1">
      <alignment horizontal="center" shrinkToFit="0" vertical="center" wrapText="0"/>
    </xf>
    <xf borderId="29" fillId="4" fontId="24" numFmtId="0" xfId="0" applyAlignment="1" applyBorder="1" applyFont="1">
      <alignment horizontal="left" shrinkToFit="0" vertical="center" wrapText="0"/>
    </xf>
    <xf borderId="20" fillId="5" fontId="40" numFmtId="166" xfId="0" applyAlignment="1" applyBorder="1" applyFont="1" applyNumberFormat="1">
      <alignment horizontal="left" shrinkToFit="0" vertical="top" wrapText="1"/>
    </xf>
    <xf borderId="14" fillId="5" fontId="41" numFmtId="166" xfId="0" applyAlignment="1" applyBorder="1" applyFont="1" applyNumberFormat="1">
      <alignment horizontal="left" shrinkToFit="0" vertical="top" wrapText="1"/>
    </xf>
    <xf borderId="18" fillId="5" fontId="42" numFmtId="166" xfId="0" applyAlignment="1" applyBorder="1" applyFont="1" applyNumberFormat="1">
      <alignment horizontal="left" shrinkToFit="0" vertical="top" wrapText="1"/>
    </xf>
    <xf borderId="18" fillId="5" fontId="36" numFmtId="3" xfId="0" applyAlignment="1" applyBorder="1" applyFont="1" applyNumberFormat="1">
      <alignment horizontal="center" shrinkToFit="0" vertical="center" wrapText="0"/>
    </xf>
    <xf borderId="29" fillId="4" fontId="33" numFmtId="3" xfId="0" applyAlignment="1" applyBorder="1" applyFont="1" applyNumberFormat="1">
      <alignment horizontal="center" shrinkToFit="0" vertical="center" wrapText="0"/>
    </xf>
    <xf borderId="29" fillId="4" fontId="33" numFmtId="164" xfId="0" applyAlignment="1" applyBorder="1" applyFont="1" applyNumberFormat="1">
      <alignment horizontal="center" shrinkToFit="0" vertical="center" wrapText="0"/>
    </xf>
    <xf borderId="10" fillId="5" fontId="38" numFmtId="3" xfId="0" applyAlignment="1" applyBorder="1" applyFont="1" applyNumberFormat="1">
      <alignment horizontal="center" shrinkToFit="0" vertical="center" wrapText="0"/>
    </xf>
    <xf borderId="10" fillId="5" fontId="38" numFmtId="164" xfId="0" applyAlignment="1" applyBorder="1" applyFont="1" applyNumberFormat="1">
      <alignment horizontal="center" shrinkToFit="0" vertical="center" wrapText="0"/>
    </xf>
    <xf borderId="18" fillId="5" fontId="26" numFmtId="166" xfId="0" applyAlignment="1" applyBorder="1" applyFont="1" applyNumberFormat="1">
      <alignment horizontal="left" shrinkToFit="0" vertical="top" wrapText="1"/>
    </xf>
    <xf borderId="10" fillId="5" fontId="26" numFmtId="165" xfId="0" applyAlignment="1" applyBorder="1" applyFont="1" applyNumberFormat="1">
      <alignment horizontal="left" shrinkToFit="0" vertical="top" wrapText="1"/>
    </xf>
    <xf borderId="10" fillId="5" fontId="43" numFmtId="0" xfId="0" applyBorder="1" applyFont="1"/>
    <xf borderId="10" fillId="5" fontId="38" numFmtId="0" xfId="0" applyAlignment="1" applyBorder="1" applyFont="1">
      <alignment horizontal="center" shrinkToFit="0" vertical="center" wrapText="0"/>
    </xf>
    <xf borderId="14" fillId="3" fontId="36" numFmtId="0" xfId="0" applyAlignment="1" applyBorder="1" applyFont="1">
      <alignment horizontal="center" shrinkToFit="0" vertical="center" wrapText="0"/>
    </xf>
    <xf borderId="15" fillId="3" fontId="36" numFmtId="0" xfId="0" applyAlignment="1" applyBorder="1" applyFont="1">
      <alignment horizontal="center" shrinkToFit="0" vertical="center" wrapText="0"/>
    </xf>
    <xf borderId="58" fillId="9" fontId="24" numFmtId="164" xfId="0" applyAlignment="1" applyBorder="1" applyFont="1" applyNumberFormat="1">
      <alignment horizontal="center" shrinkToFit="0" vertical="center" wrapText="0"/>
    </xf>
    <xf borderId="50" fillId="5" fontId="44" numFmtId="0" xfId="0" applyAlignment="1" applyBorder="1" applyFont="1">
      <alignment horizontal="left" shrinkToFit="0" vertical="center" wrapText="1"/>
    </xf>
    <xf borderId="14" fillId="5" fontId="45" numFmtId="0" xfId="0" applyAlignment="1" applyBorder="1" applyFont="1">
      <alignment horizontal="center" shrinkToFit="0" vertical="bottom" wrapText="0"/>
    </xf>
    <xf borderId="14" fillId="0" fontId="38" numFmtId="0" xfId="0" applyAlignment="1" applyBorder="1" applyFont="1">
      <alignment horizontal="center" shrinkToFit="0" vertical="center" wrapText="1"/>
    </xf>
    <xf borderId="15" fillId="0" fontId="46" numFmtId="0" xfId="0" applyAlignment="1" applyBorder="1" applyFont="1">
      <alignment vertical="center"/>
    </xf>
    <xf borderId="14" fillId="0" fontId="36" numFmtId="0" xfId="0" applyAlignment="1" applyBorder="1" applyFont="1">
      <alignment horizontal="center" shrinkToFit="0" vertical="center" wrapText="0"/>
    </xf>
    <xf borderId="15" fillId="0" fontId="36" numFmtId="0" xfId="0" applyAlignment="1" applyBorder="1" applyFont="1">
      <alignment horizontal="center" shrinkToFit="0" vertical="center" wrapText="0"/>
    </xf>
    <xf borderId="18" fillId="5" fontId="45" numFmtId="0" xfId="0" applyAlignment="1" applyBorder="1" applyFont="1">
      <alignment horizontal="center" shrinkToFit="0" vertical="bottom" wrapText="0"/>
    </xf>
    <xf borderId="18" fillId="0" fontId="36" numFmtId="0" xfId="0" applyAlignment="1" applyBorder="1" applyFont="1">
      <alignment horizontal="center" shrinkToFit="0" vertical="center" wrapText="0"/>
    </xf>
    <xf borderId="49" fillId="0" fontId="36" numFmtId="0" xfId="0" applyAlignment="1" applyBorder="1" applyFont="1">
      <alignment horizontal="center" shrinkToFit="0" vertical="center" wrapText="0"/>
    </xf>
    <xf borderId="18" fillId="5" fontId="36" numFmtId="164" xfId="0" applyAlignment="1" applyBorder="1" applyFont="1" applyNumberFormat="1">
      <alignment horizontal="left" shrinkToFit="0" vertical="center" wrapText="1"/>
    </xf>
    <xf borderId="29" fillId="4" fontId="36" numFmtId="0" xfId="0" applyAlignment="1" applyBorder="1" applyFont="1">
      <alignment horizontal="center" shrinkToFit="0" vertical="center" wrapText="0"/>
    </xf>
    <xf borderId="29" fillId="4" fontId="36" numFmtId="3" xfId="0" applyAlignment="1" applyBorder="1" applyFont="1" applyNumberFormat="1">
      <alignment horizontal="center" shrinkToFit="0" vertical="center" wrapText="0"/>
    </xf>
    <xf borderId="29" fillId="4" fontId="36" numFmtId="164" xfId="0" applyAlignment="1" applyBorder="1" applyFont="1" applyNumberFormat="1">
      <alignment horizontal="center" shrinkToFit="0" vertical="center" wrapText="0"/>
    </xf>
    <xf borderId="29" fillId="4" fontId="36" numFmtId="164" xfId="0" applyAlignment="1" applyBorder="1" applyFont="1" applyNumberFormat="1">
      <alignment horizontal="left" shrinkToFit="0" vertical="top" wrapText="1"/>
    </xf>
    <xf borderId="0" fillId="0" fontId="36" numFmtId="0" xfId="0" applyAlignment="1" applyFont="1">
      <alignment horizontal="center" shrinkToFit="0" vertical="center" wrapText="0"/>
    </xf>
    <xf borderId="0" fillId="0" fontId="36" numFmtId="3" xfId="0" applyAlignment="1" applyFont="1" applyNumberFormat="1">
      <alignment horizontal="center" shrinkToFit="0" vertical="center" wrapText="0"/>
    </xf>
    <xf borderId="0" fillId="0" fontId="36" numFmtId="164" xfId="0" applyAlignment="1" applyFont="1" applyNumberFormat="1">
      <alignment horizontal="center" shrinkToFit="0" vertical="center" wrapText="0"/>
    </xf>
    <xf borderId="0" fillId="0" fontId="36" numFmtId="164" xfId="0" applyAlignment="1" applyFont="1" applyNumberFormat="1">
      <alignment horizontal="left" shrinkToFit="0" vertical="top" wrapText="1"/>
    </xf>
    <xf borderId="0" fillId="0" fontId="47" numFmtId="0" xfId="0" applyAlignment="1" applyFont="1">
      <alignment horizontal="center" shrinkToFit="0" vertical="center" wrapText="0"/>
    </xf>
    <xf borderId="0" fillId="0" fontId="47" numFmtId="3" xfId="0" applyAlignment="1" applyFont="1" applyNumberFormat="1">
      <alignment horizontal="center" shrinkToFit="0" vertical="center" wrapText="0"/>
    </xf>
    <xf borderId="0" fillId="0" fontId="47" numFmtId="164" xfId="0" applyAlignment="1" applyFont="1" applyNumberFormat="1">
      <alignment horizontal="center" shrinkToFit="0" vertical="center" wrapText="0"/>
    </xf>
    <xf borderId="0" fillId="0" fontId="47" numFmtId="164" xfId="0" applyAlignment="1" applyFont="1" applyNumberFormat="1">
      <alignment horizontal="left" shrinkToFit="0" vertical="top" wrapText="1"/>
    </xf>
    <xf borderId="0" fillId="5" fontId="47" numFmtId="164" xfId="0" applyAlignment="1" applyFont="1" applyNumberFormat="1">
      <alignment horizontal="left" shrinkToFit="0" vertical="top" wrapText="1"/>
    </xf>
    <xf borderId="4" fillId="2" fontId="1" numFmtId="0" xfId="0" applyAlignment="1" applyBorder="1" applyFont="1">
      <alignment horizontal="left" shrinkToFit="0" vertical="center" wrapText="1"/>
    </xf>
    <xf borderId="21" fillId="2" fontId="23" numFmtId="0" xfId="0" applyAlignment="1" applyBorder="1" applyFont="1">
      <alignment shrinkToFit="0" vertical="center" wrapText="0"/>
    </xf>
    <xf borderId="21" fillId="2" fontId="48" numFmtId="0" xfId="0" applyBorder="1" applyFont="1"/>
    <xf borderId="21" fillId="2" fontId="3" numFmtId="0" xfId="0" applyAlignment="1" applyBorder="1" applyFont="1">
      <alignment shrinkToFit="0" vertical="center" wrapText="0"/>
    </xf>
    <xf borderId="21" fillId="2" fontId="30" numFmtId="0" xfId="0" applyAlignment="1" applyBorder="1" applyFont="1">
      <alignment horizontal="center" shrinkToFit="0" vertical="center" wrapText="0"/>
    </xf>
    <xf borderId="21" fillId="2" fontId="3" numFmtId="3" xfId="0" applyAlignment="1" applyBorder="1" applyFont="1" applyNumberFormat="1">
      <alignment horizontal="center" shrinkToFit="0" vertical="center" wrapText="0"/>
    </xf>
    <xf borderId="4" fillId="2" fontId="3" numFmtId="3" xfId="0" applyAlignment="1" applyBorder="1" applyFont="1" applyNumberFormat="1">
      <alignment horizontal="center" shrinkToFit="0" vertical="center" wrapText="0"/>
    </xf>
    <xf borderId="59" fillId="3" fontId="32" numFmtId="0" xfId="0" applyAlignment="1" applyBorder="1" applyFont="1">
      <alignment horizontal="center" shrinkToFit="0" vertical="center" wrapText="0"/>
    </xf>
    <xf borderId="59" fillId="3" fontId="33" numFmtId="0" xfId="0" applyAlignment="1" applyBorder="1" applyFont="1">
      <alignment horizontal="center" shrinkToFit="0" vertical="center" wrapText="0"/>
    </xf>
    <xf borderId="59" fillId="3" fontId="34" numFmtId="0" xfId="0" applyAlignment="1" applyBorder="1" applyFont="1">
      <alignment vertical="center"/>
    </xf>
    <xf borderId="59" fillId="3" fontId="33" numFmtId="3" xfId="0" applyAlignment="1" applyBorder="1" applyFont="1" applyNumberFormat="1">
      <alignment horizontal="center" shrinkToFit="0" vertical="center" wrapText="1"/>
    </xf>
    <xf borderId="60" fillId="9" fontId="6" numFmtId="0" xfId="0" applyAlignment="1" applyBorder="1" applyFont="1">
      <alignment horizontal="center" shrinkToFit="0" vertical="center" wrapText="0"/>
    </xf>
    <xf borderId="61" fillId="0" fontId="2" numFmtId="0" xfId="0" applyBorder="1" applyFont="1"/>
    <xf borderId="58" fillId="9" fontId="6" numFmtId="0" xfId="0" applyAlignment="1" applyBorder="1" applyFont="1">
      <alignment horizontal="center" shrinkToFit="0" vertical="center" wrapText="0"/>
    </xf>
    <xf borderId="58" fillId="9" fontId="6" numFmtId="3" xfId="0" applyAlignment="1" applyBorder="1" applyFont="1" applyNumberFormat="1">
      <alignment horizontal="center" shrinkToFit="0" vertical="center" wrapText="0"/>
    </xf>
    <xf borderId="56" fillId="9" fontId="6" numFmtId="3" xfId="0" applyAlignment="1" applyBorder="1" applyFont="1" applyNumberFormat="1">
      <alignment horizontal="center" shrinkToFit="0" vertical="center" wrapText="0"/>
    </xf>
    <xf borderId="9" fillId="4" fontId="33" numFmtId="0" xfId="0" applyAlignment="1" applyBorder="1" applyFont="1">
      <alignment horizontal="center" shrinkToFit="0" vertical="center" wrapText="0"/>
    </xf>
    <xf borderId="9" fillId="4" fontId="35" numFmtId="0" xfId="0" applyAlignment="1" applyBorder="1" applyFont="1">
      <alignment shrinkToFit="0" vertical="center" wrapText="0"/>
    </xf>
    <xf borderId="9" fillId="4" fontId="24" numFmtId="0" xfId="0" applyAlignment="1" applyBorder="1" applyFont="1">
      <alignment shrinkToFit="0" vertical="center" wrapText="0"/>
    </xf>
    <xf borderId="9" fillId="4" fontId="24" numFmtId="0" xfId="0" applyAlignment="1" applyBorder="1" applyFont="1">
      <alignment horizontal="center" shrinkToFit="0" vertical="center" wrapText="0"/>
    </xf>
    <xf borderId="9" fillId="4" fontId="24" numFmtId="3" xfId="0" applyAlignment="1" applyBorder="1" applyFont="1" applyNumberFormat="1">
      <alignment horizontal="center" shrinkToFit="0" vertical="center" wrapText="0"/>
    </xf>
    <xf borderId="10" fillId="5" fontId="37" numFmtId="0" xfId="0" applyAlignment="1" applyBorder="1" applyFont="1">
      <alignment horizontal="center" shrinkToFit="0" vertical="center" wrapText="0"/>
    </xf>
    <xf borderId="20" fillId="5" fontId="37" numFmtId="0" xfId="0" applyAlignment="1" applyBorder="1" applyFont="1">
      <alignment shrinkToFit="0" vertical="center" wrapText="0"/>
    </xf>
    <xf borderId="10" fillId="5" fontId="37" numFmtId="0" xfId="0" applyAlignment="1" applyBorder="1" applyFont="1">
      <alignment shrinkToFit="0" vertical="center" wrapText="0"/>
    </xf>
    <xf borderId="10" fillId="0" fontId="37" numFmtId="3" xfId="0" applyAlignment="1" applyBorder="1" applyFont="1" applyNumberFormat="1">
      <alignment horizontal="center" shrinkToFit="0" vertical="center" wrapText="0"/>
    </xf>
    <xf borderId="10" fillId="5" fontId="37" numFmtId="3" xfId="0" applyAlignment="1" applyBorder="1" applyFont="1" applyNumberFormat="1">
      <alignment horizontal="left" shrinkToFit="0" vertical="center" wrapText="0"/>
    </xf>
    <xf borderId="14" fillId="5" fontId="49" numFmtId="3" xfId="0" applyAlignment="1" applyBorder="1" applyFont="1" applyNumberFormat="1">
      <alignment horizontal="left" shrinkToFit="0" vertical="center" wrapText="0"/>
    </xf>
    <xf borderId="14" fillId="5" fontId="37" numFmtId="0" xfId="0" applyAlignment="1" applyBorder="1" applyFont="1">
      <alignment horizontal="center" shrinkToFit="0" vertical="center" wrapText="0"/>
    </xf>
    <xf borderId="14" fillId="5" fontId="37" numFmtId="0" xfId="0" applyAlignment="1" applyBorder="1" applyFont="1">
      <alignment shrinkToFit="0" vertical="center" wrapText="0"/>
    </xf>
    <xf borderId="14" fillId="0" fontId="37" numFmtId="3" xfId="0" applyAlignment="1" applyBorder="1" applyFont="1" applyNumberFormat="1">
      <alignment horizontal="center" shrinkToFit="0" vertical="center" wrapText="0"/>
    </xf>
    <xf borderId="14" fillId="5" fontId="37" numFmtId="3" xfId="0" applyAlignment="1" applyBorder="1" applyFont="1" applyNumberFormat="1">
      <alignment horizontal="center" shrinkToFit="0" vertical="center" wrapText="0"/>
    </xf>
    <xf borderId="18" fillId="5" fontId="50" numFmtId="0" xfId="0" applyAlignment="1" applyBorder="1" applyFont="1">
      <alignment shrinkToFit="0" vertical="center" wrapText="0"/>
    </xf>
    <xf borderId="47" fillId="5" fontId="37" numFmtId="0" xfId="0" applyAlignment="1" applyBorder="1" applyFont="1">
      <alignment shrinkToFit="0" vertical="center" wrapText="0"/>
    </xf>
    <xf borderId="47" fillId="5" fontId="37" numFmtId="0" xfId="0" applyAlignment="1" applyBorder="1" applyFont="1">
      <alignment horizontal="center" shrinkToFit="0" vertical="center" wrapText="0"/>
    </xf>
    <xf borderId="18" fillId="5" fontId="37" numFmtId="0" xfId="0" applyAlignment="1" applyBorder="1" applyFont="1">
      <alignment shrinkToFit="0" vertical="center" wrapText="0"/>
    </xf>
    <xf borderId="18" fillId="5" fontId="37" numFmtId="0" xfId="0" applyAlignment="1" applyBorder="1" applyFont="1">
      <alignment horizontal="center" shrinkToFit="0" vertical="center" wrapText="0"/>
    </xf>
    <xf borderId="52" fillId="5" fontId="37" numFmtId="0" xfId="0" applyAlignment="1" applyBorder="1" applyFont="1">
      <alignment shrinkToFit="0" vertical="center" wrapText="0"/>
    </xf>
    <xf borderId="51" fillId="5" fontId="37" numFmtId="0" xfId="0" applyAlignment="1" applyBorder="1" applyFont="1">
      <alignment shrinkToFit="0" vertical="center" wrapText="0"/>
    </xf>
    <xf borderId="51" fillId="5" fontId="37" numFmtId="0" xfId="0" applyAlignment="1" applyBorder="1" applyFont="1">
      <alignment horizontal="center" shrinkToFit="0" vertical="center" wrapText="0"/>
    </xf>
    <xf borderId="20" fillId="5" fontId="37" numFmtId="0" xfId="0" applyAlignment="1" applyBorder="1" applyFont="1">
      <alignment horizontal="center" shrinkToFit="0" vertical="center" wrapText="0"/>
    </xf>
    <xf borderId="18" fillId="0" fontId="37" numFmtId="3" xfId="0" applyAlignment="1" applyBorder="1" applyFont="1" applyNumberFormat="1">
      <alignment horizontal="center" shrinkToFit="0" vertical="center" wrapText="0"/>
    </xf>
    <xf borderId="18" fillId="5" fontId="37" numFmtId="3" xfId="0" applyAlignment="1" applyBorder="1" applyFont="1" applyNumberFormat="1">
      <alignment horizontal="center" shrinkToFit="0" vertical="center" wrapText="0"/>
    </xf>
    <xf borderId="18" fillId="5" fontId="49" numFmtId="3" xfId="0" applyAlignment="1" applyBorder="1" applyFont="1" applyNumberFormat="1">
      <alignment horizontal="left" shrinkToFit="0" vertical="center" wrapText="0"/>
    </xf>
    <xf borderId="29" fillId="4" fontId="24" numFmtId="0" xfId="0" applyAlignment="1" applyBorder="1" applyFont="1">
      <alignment shrinkToFit="0" vertical="center" wrapText="0"/>
    </xf>
    <xf borderId="26" fillId="4" fontId="24" numFmtId="3" xfId="0" applyAlignment="1" applyBorder="1" applyFont="1" applyNumberFormat="1">
      <alignment horizontal="center" shrinkToFit="0" vertical="center" wrapText="0"/>
    </xf>
    <xf borderId="29" fillId="4" fontId="51" numFmtId="3" xfId="0" applyAlignment="1" applyBorder="1" applyFont="1" applyNumberFormat="1">
      <alignment horizontal="left" shrinkToFit="0" vertical="center" wrapText="0"/>
    </xf>
    <xf borderId="10" fillId="5" fontId="52" numFmtId="0" xfId="0" applyAlignment="1" applyBorder="1" applyFont="1">
      <alignment horizontal="center"/>
    </xf>
    <xf borderId="10" fillId="5" fontId="37" numFmtId="3" xfId="0" applyAlignment="1" applyBorder="1" applyFont="1" applyNumberFormat="1">
      <alignment horizontal="center" shrinkToFit="0" vertical="center" wrapText="0"/>
    </xf>
    <xf borderId="10" fillId="5" fontId="49" numFmtId="3" xfId="0" applyAlignment="1" applyBorder="1" applyFont="1" applyNumberFormat="1">
      <alignment horizontal="left" shrinkToFit="0" vertical="center" wrapText="0"/>
    </xf>
    <xf borderId="29" fillId="4" fontId="35" numFmtId="0" xfId="0" applyAlignment="1" applyBorder="1" applyFont="1">
      <alignment shrinkToFit="0" vertical="center" wrapText="0"/>
    </xf>
    <xf borderId="14" fillId="0" fontId="37" numFmtId="165" xfId="0" applyAlignment="1" applyBorder="1" applyFont="1" applyNumberFormat="1">
      <alignment horizontal="center" shrinkToFit="0" vertical="center" wrapText="0"/>
    </xf>
    <xf borderId="14" fillId="5" fontId="37" numFmtId="165" xfId="0" applyAlignment="1" applyBorder="1" applyFont="1" applyNumberFormat="1">
      <alignment horizontal="center" shrinkToFit="0" vertical="center" wrapText="0"/>
    </xf>
    <xf borderId="48" fillId="5" fontId="37" numFmtId="0" xfId="0" applyAlignment="1" applyBorder="1" applyFont="1">
      <alignment shrinkToFit="0" vertical="center" wrapText="0"/>
    </xf>
    <xf borderId="48" fillId="5" fontId="37" numFmtId="0" xfId="0" applyAlignment="1" applyBorder="1" applyFont="1">
      <alignment horizontal="center" shrinkToFit="0" vertical="center" wrapText="0"/>
    </xf>
    <xf borderId="14" fillId="5" fontId="37" numFmtId="0" xfId="0" applyAlignment="1" applyBorder="1" applyFont="1">
      <alignment shrinkToFit="0" vertical="center" wrapText="1"/>
    </xf>
    <xf borderId="57" fillId="5" fontId="37" numFmtId="0" xfId="0" applyAlignment="1" applyBorder="1" applyFont="1">
      <alignment shrinkToFit="0" vertical="center" wrapText="0"/>
    </xf>
    <xf borderId="57" fillId="5" fontId="37" numFmtId="0" xfId="0" applyAlignment="1" applyBorder="1" applyFont="1">
      <alignment horizontal="center" shrinkToFit="0" vertical="center" wrapText="0"/>
    </xf>
    <xf borderId="52" fillId="5" fontId="37" numFmtId="0" xfId="0" applyAlignment="1" applyBorder="1" applyFont="1">
      <alignment horizontal="center" shrinkToFit="0" vertical="center" wrapText="0"/>
    </xf>
    <xf borderId="10" fillId="5" fontId="37" numFmtId="0" xfId="0" applyAlignment="1" applyBorder="1" applyFont="1">
      <alignment shrinkToFit="0" vertical="center" wrapText="1"/>
    </xf>
    <xf borderId="47" fillId="5" fontId="37" numFmtId="0" xfId="0" applyAlignment="1" applyBorder="1" applyFont="1">
      <alignment shrinkToFit="0" vertical="center" wrapText="1"/>
    </xf>
    <xf borderId="18" fillId="5" fontId="37" numFmtId="0" xfId="0" applyAlignment="1" applyBorder="1" applyFont="1">
      <alignment shrinkToFit="0" vertical="center" wrapText="1"/>
    </xf>
    <xf borderId="57" fillId="5" fontId="37" numFmtId="0" xfId="0" applyAlignment="1" applyBorder="1" applyFont="1">
      <alignment shrinkToFit="0" vertical="center" wrapText="1"/>
    </xf>
    <xf borderId="62" fillId="4" fontId="35" numFmtId="0" xfId="0" applyAlignment="1" applyBorder="1" applyFont="1">
      <alignment shrinkToFit="0" vertical="center" wrapText="0"/>
    </xf>
    <xf borderId="62" fillId="4" fontId="24" numFmtId="0" xfId="0" applyAlignment="1" applyBorder="1" applyFont="1">
      <alignment shrinkToFit="0" vertical="center" wrapText="0"/>
    </xf>
    <xf borderId="62" fillId="4" fontId="24" numFmtId="0" xfId="0" applyAlignment="1" applyBorder="1" applyFont="1">
      <alignment horizontal="center" shrinkToFit="0" vertical="center" wrapText="0"/>
    </xf>
    <xf borderId="10" fillId="5" fontId="52" numFmtId="0" xfId="0" applyBorder="1" applyFont="1"/>
    <xf borderId="14" fillId="5" fontId="25" numFmtId="0" xfId="0" applyAlignment="1" applyBorder="1" applyFont="1">
      <alignment horizontal="center" shrinkToFit="0" vertical="center" wrapText="0"/>
    </xf>
    <xf borderId="18" fillId="5" fontId="37" numFmtId="3" xfId="0" applyAlignment="1" applyBorder="1" applyFont="1" applyNumberFormat="1">
      <alignment horizontal="left" shrinkToFit="0" vertical="center" wrapText="0"/>
    </xf>
    <xf borderId="18" fillId="5" fontId="25" numFmtId="0" xfId="0" applyAlignment="1" applyBorder="1" applyFont="1">
      <alignment horizontal="center" shrinkToFit="0" vertical="center" wrapText="0"/>
    </xf>
    <xf borderId="20" fillId="5" fontId="52" numFmtId="0" xfId="0" applyBorder="1" applyFont="1"/>
    <xf borderId="20" fillId="5" fontId="37" numFmtId="0" xfId="0" applyAlignment="1" applyBorder="1" applyFont="1">
      <alignment horizontal="left" shrinkToFit="0" vertical="center" wrapText="0"/>
    </xf>
    <xf borderId="20" fillId="0" fontId="37" numFmtId="3" xfId="0" applyAlignment="1" applyBorder="1" applyFont="1" applyNumberFormat="1">
      <alignment horizontal="center" shrinkToFit="0" vertical="center" wrapText="0"/>
    </xf>
    <xf borderId="20" fillId="5" fontId="37" numFmtId="3" xfId="0" applyAlignment="1" applyBorder="1" applyFont="1" applyNumberFormat="1">
      <alignment horizontal="center" shrinkToFit="0" vertical="center" wrapText="0"/>
    </xf>
    <xf borderId="20" fillId="5" fontId="49" numFmtId="3" xfId="0" applyAlignment="1" applyBorder="1" applyFont="1" applyNumberFormat="1">
      <alignment horizontal="left" shrinkToFit="0" vertical="center" wrapText="0"/>
    </xf>
    <xf borderId="26" fillId="4" fontId="24" numFmtId="0" xfId="0" applyAlignment="1" applyBorder="1" applyFont="1">
      <alignment horizontal="center" shrinkToFit="0" vertical="center" wrapText="0"/>
    </xf>
    <xf borderId="0" fillId="5" fontId="53" numFmtId="0" xfId="0" applyAlignment="1" applyFont="1">
      <alignment shrinkToFit="0" vertical="center" wrapText="1"/>
    </xf>
    <xf borderId="10" fillId="5" fontId="52" numFmtId="0" xfId="0" applyAlignment="1" applyBorder="1" applyFont="1">
      <alignment horizontal="left"/>
    </xf>
    <xf borderId="14" fillId="5" fontId="25" numFmtId="0" xfId="0" applyAlignment="1" applyBorder="1" applyFont="1">
      <alignment horizontal="left" shrinkToFit="0" vertical="center" wrapText="0"/>
    </xf>
    <xf borderId="14" fillId="5" fontId="25" numFmtId="0" xfId="0" applyAlignment="1" applyBorder="1" applyFont="1">
      <alignment horizontal="left" shrinkToFit="0" vertical="center" wrapText="1"/>
    </xf>
    <xf borderId="47" fillId="5" fontId="37" numFmtId="0" xfId="0" applyAlignment="1" applyBorder="1" applyFont="1">
      <alignment horizontal="center" shrinkToFit="0" vertical="center" wrapText="1"/>
    </xf>
    <xf borderId="18" fillId="5" fontId="37" numFmtId="0" xfId="0" applyAlignment="1" applyBorder="1" applyFont="1">
      <alignment horizontal="left" shrinkToFit="0" vertical="center" wrapText="0"/>
    </xf>
    <xf borderId="18" fillId="0" fontId="37" numFmtId="4" xfId="0" applyAlignment="1" applyBorder="1" applyFont="1" applyNumberFormat="1">
      <alignment horizontal="center" shrinkToFit="0" vertical="center" wrapText="0"/>
    </xf>
    <xf borderId="18" fillId="5" fontId="37" numFmtId="4" xfId="0" applyAlignment="1" applyBorder="1" applyFont="1" applyNumberFormat="1">
      <alignment horizontal="center" shrinkToFit="0" vertical="center" wrapText="0"/>
    </xf>
    <xf borderId="29" fillId="4" fontId="33" numFmtId="0" xfId="0" applyAlignment="1" applyBorder="1" applyFont="1">
      <alignment horizontal="left" shrinkToFit="0" vertical="center" wrapText="0"/>
    </xf>
    <xf borderId="26" fillId="4" fontId="24" numFmtId="166" xfId="0" applyAlignment="1" applyBorder="1" applyFont="1" applyNumberFormat="1">
      <alignment horizontal="center" shrinkToFit="0" vertical="center" wrapText="0"/>
    </xf>
    <xf borderId="10" fillId="5" fontId="25" numFmtId="0" xfId="0" applyAlignment="1" applyBorder="1" applyFont="1">
      <alignment horizontal="left" shrinkToFit="0" vertical="center" wrapText="0"/>
    </xf>
    <xf borderId="10" fillId="3" fontId="37" numFmtId="3" xfId="0" applyAlignment="1" applyBorder="1" applyFont="1" applyNumberFormat="1">
      <alignment horizontal="center" shrinkToFit="0" vertical="center" wrapText="0"/>
    </xf>
    <xf borderId="10" fillId="5" fontId="37" numFmtId="166" xfId="0" applyAlignment="1" applyBorder="1" applyFont="1" applyNumberFormat="1">
      <alignment horizontal="center" shrinkToFit="0" vertical="center" wrapText="0"/>
    </xf>
    <xf borderId="14" fillId="5" fontId="52" numFmtId="0" xfId="0" applyAlignment="1" applyBorder="1" applyFont="1">
      <alignment horizontal="left"/>
    </xf>
    <xf borderId="14" fillId="3" fontId="37" numFmtId="3" xfId="0" applyAlignment="1" applyBorder="1" applyFont="1" applyNumberFormat="1">
      <alignment horizontal="center" shrinkToFit="0" vertical="center" wrapText="0"/>
    </xf>
    <xf borderId="14" fillId="5" fontId="37" numFmtId="166" xfId="0" applyAlignment="1" applyBorder="1" applyFont="1" applyNumberFormat="1">
      <alignment horizontal="center" shrinkToFit="0" vertical="center" wrapText="0"/>
    </xf>
    <xf borderId="51" fillId="5" fontId="37" numFmtId="0" xfId="0" applyAlignment="1" applyBorder="1" applyFont="1">
      <alignment shrinkToFit="0" vertical="center" wrapText="1"/>
    </xf>
    <xf borderId="14" fillId="5" fontId="25" numFmtId="0" xfId="0" applyAlignment="1" applyBorder="1" applyFont="1">
      <alignment shrinkToFit="0" vertical="center" wrapText="0"/>
    </xf>
    <xf borderId="10" fillId="5" fontId="25" numFmtId="0" xfId="0" applyAlignment="1" applyBorder="1" applyFont="1">
      <alignment horizontal="center" shrinkToFit="0" vertical="center" wrapText="0"/>
    </xf>
    <xf borderId="14" fillId="5" fontId="25" numFmtId="3" xfId="0" applyAlignment="1" applyBorder="1" applyFont="1" applyNumberFormat="1">
      <alignment horizontal="center" shrinkToFit="0" vertical="center" wrapText="0"/>
    </xf>
    <xf borderId="14" fillId="5" fontId="52" numFmtId="0" xfId="0" applyBorder="1" applyFont="1"/>
    <xf borderId="14" fillId="5" fontId="37" numFmtId="0" xfId="0" applyAlignment="1" applyBorder="1" applyFont="1">
      <alignment vertical="center"/>
    </xf>
    <xf borderId="14" fillId="3" fontId="37" numFmtId="0" xfId="0" applyAlignment="1" applyBorder="1" applyFont="1">
      <alignment horizontal="center" shrinkToFit="0" vertical="center" wrapText="0"/>
    </xf>
    <xf borderId="14" fillId="5" fontId="37" numFmtId="167" xfId="0" applyAlignment="1" applyBorder="1" applyFont="1" applyNumberFormat="1">
      <alignment horizontal="center" shrinkToFit="0" vertical="center" wrapText="0"/>
    </xf>
    <xf borderId="18" fillId="5" fontId="25" numFmtId="0" xfId="0" applyAlignment="1" applyBorder="1" applyFont="1">
      <alignment horizontal="left" shrinkToFit="0" vertical="center" wrapText="0"/>
    </xf>
    <xf borderId="18" fillId="5" fontId="52" numFmtId="0" xfId="0" applyBorder="1" applyFont="1"/>
    <xf borderId="18" fillId="5" fontId="37" numFmtId="0" xfId="0" applyAlignment="1" applyBorder="1" applyFont="1">
      <alignment vertical="center"/>
    </xf>
    <xf borderId="18" fillId="3" fontId="37" numFmtId="0" xfId="0" applyAlignment="1" applyBorder="1" applyFont="1">
      <alignment horizontal="center" shrinkToFit="0" vertical="center" wrapText="0"/>
    </xf>
    <xf borderId="18" fillId="5" fontId="37" numFmtId="167" xfId="0" applyAlignment="1" applyBorder="1" applyFont="1" applyNumberFormat="1">
      <alignment horizontal="center" shrinkToFit="0" vertical="center" wrapText="0"/>
    </xf>
    <xf borderId="29" fillId="4" fontId="52" numFmtId="0" xfId="0" applyBorder="1" applyFont="1"/>
    <xf borderId="0" fillId="4" fontId="52" numFmtId="0" xfId="0" applyFont="1"/>
    <xf borderId="0" fillId="0" fontId="52" numFmtId="0" xfId="0" applyFont="1"/>
    <xf borderId="0" fillId="0" fontId="54" numFmtId="0" xfId="0" applyFont="1"/>
    <xf borderId="0" fillId="0" fontId="8" numFmtId="0" xfId="0" applyAlignment="1" applyFont="1">
      <alignment horizontal="center" shrinkToFit="0" vertical="center" wrapText="0"/>
    </xf>
    <xf borderId="0" fillId="0" fontId="8" numFmtId="0" xfId="0" applyAlignment="1" applyFont="1">
      <alignment shrinkToFit="0" vertical="center" wrapText="0"/>
    </xf>
    <xf borderId="0" fillId="0" fontId="8" numFmtId="0" xfId="0" applyAlignment="1" applyFont="1">
      <alignment horizontal="center" vertical="center"/>
    </xf>
    <xf borderId="0" fillId="0" fontId="8" numFmtId="0" xfId="0" applyAlignment="1" applyFont="1">
      <alignment vertical="center"/>
    </xf>
    <xf borderId="4" fillId="2" fontId="1" numFmtId="0" xfId="0" applyAlignment="1" applyBorder="1" applyFont="1">
      <alignment horizontal="center" shrinkToFit="0" vertical="center" wrapText="1"/>
    </xf>
    <xf borderId="21" fillId="2" fontId="55" numFmtId="0" xfId="0" applyBorder="1" applyFont="1"/>
    <xf borderId="21" fillId="2" fontId="3" numFmtId="49" xfId="0" applyAlignment="1" applyBorder="1" applyFont="1" applyNumberFormat="1">
      <alignment horizontal="center" shrinkToFit="0" vertical="center" wrapText="0"/>
    </xf>
    <xf borderId="21" fillId="2" fontId="3" numFmtId="166" xfId="0" applyAlignment="1" applyBorder="1" applyFont="1" applyNumberFormat="1">
      <alignment horizontal="center" shrinkToFit="0" vertical="center" wrapText="0"/>
    </xf>
    <xf borderId="4" fillId="2" fontId="56" numFmtId="0" xfId="0" applyAlignment="1" applyBorder="1" applyFont="1">
      <alignment shrinkToFit="0" vertical="center" wrapText="0"/>
    </xf>
    <xf borderId="4" fillId="2" fontId="55" numFmtId="0" xfId="0" applyBorder="1" applyFont="1"/>
    <xf borderId="4" fillId="2" fontId="30" numFmtId="0" xfId="0" applyAlignment="1" applyBorder="1" applyFont="1">
      <alignment horizontal="center" shrinkToFit="0" vertical="center" wrapText="0"/>
    </xf>
    <xf borderId="4" fillId="2" fontId="3" numFmtId="49" xfId="0" applyAlignment="1" applyBorder="1" applyFont="1" applyNumberFormat="1">
      <alignment horizontal="center" shrinkToFit="0" vertical="center" wrapText="0"/>
    </xf>
    <xf borderId="4" fillId="2" fontId="3" numFmtId="166" xfId="0" applyAlignment="1" applyBorder="1" applyFont="1" applyNumberFormat="1">
      <alignment horizontal="center" shrinkToFit="0" vertical="center" wrapText="0"/>
    </xf>
    <xf borderId="25" fillId="3" fontId="8" numFmtId="3" xfId="0" applyAlignment="1" applyBorder="1" applyFont="1" applyNumberFormat="1">
      <alignment horizontal="center" shrinkToFit="0" vertical="center" wrapText="0"/>
    </xf>
    <xf borderId="25" fillId="3" fontId="8" numFmtId="49" xfId="0" applyAlignment="1" applyBorder="1" applyFont="1" applyNumberFormat="1">
      <alignment horizontal="center" shrinkToFit="0" vertical="center" wrapText="0"/>
    </xf>
    <xf borderId="25" fillId="3" fontId="8" numFmtId="166" xfId="0" applyAlignment="1" applyBorder="1" applyFont="1" applyNumberFormat="1">
      <alignment horizontal="center" shrinkToFit="0" vertical="center" wrapText="0"/>
    </xf>
    <xf borderId="58" fillId="9" fontId="6" numFmtId="49" xfId="0" applyAlignment="1" applyBorder="1" applyFont="1" applyNumberFormat="1">
      <alignment horizontal="center" shrinkToFit="0" vertical="center" wrapText="1"/>
    </xf>
    <xf borderId="58" fillId="9" fontId="6" numFmtId="166" xfId="0" applyAlignment="1" applyBorder="1" applyFont="1" applyNumberFormat="1">
      <alignment horizontal="center" shrinkToFit="0" vertical="center" wrapText="0"/>
    </xf>
    <xf borderId="9" fillId="4" fontId="24" numFmtId="49" xfId="0" applyAlignment="1" applyBorder="1" applyFont="1" applyNumberFormat="1">
      <alignment horizontal="center" shrinkToFit="0" vertical="center" wrapText="0"/>
    </xf>
    <xf borderId="9" fillId="4" fontId="24" numFmtId="166" xfId="0" applyAlignment="1" applyBorder="1" applyFont="1" applyNumberFormat="1">
      <alignment horizontal="center" shrinkToFit="0" vertical="center" wrapText="0"/>
    </xf>
    <xf borderId="10" fillId="5" fontId="37" numFmtId="0" xfId="0" applyAlignment="1" applyBorder="1" applyFont="1">
      <alignment horizontal="left"/>
    </xf>
    <xf borderId="10" fillId="5" fontId="37" numFmtId="0" xfId="0" applyAlignment="1" applyBorder="1" applyFont="1">
      <alignment horizontal="left" shrinkToFit="0" vertical="center" wrapText="0"/>
    </xf>
    <xf borderId="10" fillId="5" fontId="25" numFmtId="3" xfId="0" applyAlignment="1" applyBorder="1" applyFont="1" applyNumberFormat="1">
      <alignment horizontal="center" shrinkToFit="0" vertical="center" wrapText="0"/>
    </xf>
    <xf borderId="10" fillId="5" fontId="37" numFmtId="49" xfId="0" applyAlignment="1" applyBorder="1" applyFont="1" applyNumberFormat="1">
      <alignment horizontal="center" shrinkToFit="0" vertical="center" wrapText="0"/>
    </xf>
    <xf borderId="10" fillId="5" fontId="37" numFmtId="166" xfId="0" applyAlignment="1" applyBorder="1" applyFont="1" applyNumberFormat="1">
      <alignment horizontal="left" shrinkToFit="0" vertical="center" wrapText="0"/>
    </xf>
    <xf borderId="14" fillId="5" fontId="37" numFmtId="0" xfId="0" applyAlignment="1" applyBorder="1" applyFont="1">
      <alignment horizontal="left"/>
    </xf>
    <xf borderId="14" fillId="3" fontId="57" numFmtId="3" xfId="0" applyAlignment="1" applyBorder="1" applyFont="1" applyNumberFormat="1">
      <alignment horizontal="center" shrinkToFit="0" vertical="center" wrapText="0"/>
    </xf>
    <xf borderId="14" fillId="3" fontId="57" numFmtId="49" xfId="0" applyAlignment="1" applyBorder="1" applyFont="1" applyNumberFormat="1">
      <alignment horizontal="center" shrinkToFit="0" vertical="center" wrapText="0"/>
    </xf>
    <xf borderId="14" fillId="5" fontId="37" numFmtId="166" xfId="0" applyAlignment="1" applyBorder="1" applyFont="1" applyNumberFormat="1">
      <alignment horizontal="left" shrinkToFit="0" vertical="center" wrapText="0"/>
    </xf>
    <xf borderId="14" fillId="3" fontId="37" numFmtId="49" xfId="0" applyAlignment="1" applyBorder="1" applyFont="1" applyNumberFormat="1">
      <alignment horizontal="center" shrinkToFit="0" vertical="center" wrapText="0"/>
    </xf>
    <xf borderId="18" fillId="5" fontId="37" numFmtId="166" xfId="0" applyAlignment="1" applyBorder="1" applyFont="1" applyNumberFormat="1">
      <alignment horizontal="left" shrinkToFit="0" vertical="center" wrapText="1"/>
    </xf>
    <xf borderId="18" fillId="5" fontId="37" numFmtId="0" xfId="0" applyAlignment="1" applyBorder="1" applyFont="1">
      <alignment horizontal="left"/>
    </xf>
    <xf borderId="18" fillId="3" fontId="37" numFmtId="3" xfId="0" applyAlignment="1" applyBorder="1" applyFont="1" applyNumberFormat="1">
      <alignment horizontal="center" shrinkToFit="0" vertical="center" wrapText="0"/>
    </xf>
    <xf borderId="18" fillId="3" fontId="37" numFmtId="49" xfId="0" applyAlignment="1" applyBorder="1" applyFont="1" applyNumberFormat="1">
      <alignment horizontal="center" shrinkToFit="0" vertical="center" wrapText="0"/>
    </xf>
    <xf borderId="18" fillId="5" fontId="37" numFmtId="166" xfId="0" applyAlignment="1" applyBorder="1" applyFont="1" applyNumberFormat="1">
      <alignment horizontal="center" shrinkToFit="0" vertical="center" wrapText="0"/>
    </xf>
    <xf borderId="29" fillId="4" fontId="24" numFmtId="49" xfId="0" applyAlignment="1" applyBorder="1" applyFont="1" applyNumberFormat="1">
      <alignment horizontal="center" shrinkToFit="0" vertical="center" wrapText="0"/>
    </xf>
    <xf borderId="29" fillId="4" fontId="24" numFmtId="166" xfId="0" applyAlignment="1" applyBorder="1" applyFont="1" applyNumberFormat="1">
      <alignment horizontal="left" shrinkToFit="0" vertical="center" wrapText="0"/>
    </xf>
    <xf borderId="29" fillId="4" fontId="24" numFmtId="166" xfId="0" applyAlignment="1" applyBorder="1" applyFont="1" applyNumberFormat="1">
      <alignment horizontal="center" shrinkToFit="0" vertical="center" wrapText="0"/>
    </xf>
    <xf borderId="10" fillId="5" fontId="37" numFmtId="3" xfId="0" applyAlignment="1" applyBorder="1" applyFont="1" applyNumberFormat="1">
      <alignment shrinkToFit="0" vertical="center" wrapText="0"/>
    </xf>
    <xf borderId="18" fillId="5" fontId="37" numFmtId="3" xfId="0" applyAlignment="1" applyBorder="1" applyFont="1" applyNumberFormat="1">
      <alignment shrinkToFit="0" vertical="center" wrapText="0"/>
    </xf>
    <xf borderId="14" fillId="5" fontId="37" numFmtId="0" xfId="0" applyAlignment="1" applyBorder="1" applyFont="1">
      <alignment horizontal="left" shrinkToFit="0" vertical="center" wrapText="0"/>
    </xf>
    <xf borderId="18" fillId="5" fontId="37" numFmtId="166" xfId="0" applyAlignment="1" applyBorder="1" applyFont="1" applyNumberFormat="1">
      <alignment horizontal="left" shrinkToFit="0" vertical="top" wrapText="1"/>
    </xf>
    <xf borderId="47" fillId="5" fontId="37" numFmtId="0" xfId="0" applyAlignment="1" applyBorder="1" applyFont="1">
      <alignment horizontal="left" shrinkToFit="0" vertical="center" wrapText="0"/>
    </xf>
    <xf borderId="48" fillId="5" fontId="37" numFmtId="3" xfId="0" applyAlignment="1" applyBorder="1" applyFont="1" applyNumberFormat="1">
      <alignment shrinkToFit="0" vertical="center" wrapText="0"/>
    </xf>
    <xf borderId="48" fillId="5" fontId="37" numFmtId="0" xfId="0" applyAlignment="1" applyBorder="1" applyFont="1">
      <alignment horizontal="left" shrinkToFit="0" vertical="center" wrapText="0"/>
    </xf>
    <xf borderId="48" fillId="5" fontId="37" numFmtId="3" xfId="0" applyAlignment="1" applyBorder="1" applyFont="1" applyNumberFormat="1">
      <alignment horizontal="center" shrinkToFit="0" vertical="center" wrapText="0"/>
    </xf>
    <xf borderId="57" fillId="5" fontId="37" numFmtId="3" xfId="0" applyAlignment="1" applyBorder="1" applyFont="1" applyNumberFormat="1">
      <alignment shrinkToFit="0" vertical="center" wrapText="0"/>
    </xf>
    <xf borderId="57" fillId="5" fontId="37" numFmtId="0" xfId="0" applyAlignment="1" applyBorder="1" applyFont="1">
      <alignment horizontal="left" shrinkToFit="0" vertical="center" wrapText="0"/>
    </xf>
    <xf borderId="57" fillId="5" fontId="37" numFmtId="3" xfId="0" applyAlignment="1" applyBorder="1" applyFont="1" applyNumberFormat="1">
      <alignment horizontal="center" shrinkToFit="0" vertical="center" wrapText="0"/>
    </xf>
    <xf borderId="14" fillId="5" fontId="37" numFmtId="49" xfId="0" applyAlignment="1" applyBorder="1" applyFont="1" applyNumberFormat="1">
      <alignment horizontal="center" shrinkToFit="0" vertical="center" wrapText="0"/>
    </xf>
    <xf borderId="10" fillId="3" fontId="37" numFmtId="49" xfId="0" applyAlignment="1" applyBorder="1" applyFont="1" applyNumberFormat="1">
      <alignment horizontal="center" shrinkToFit="0" vertical="center" wrapText="0"/>
    </xf>
    <xf borderId="33" fillId="4" fontId="33" numFmtId="0" xfId="0" applyAlignment="1" applyBorder="1" applyFont="1">
      <alignment horizontal="center" shrinkToFit="0" vertical="center" wrapText="0"/>
    </xf>
    <xf borderId="33" fillId="4" fontId="24" numFmtId="0" xfId="0" applyAlignment="1" applyBorder="1" applyFont="1">
      <alignment horizontal="center" shrinkToFit="0" vertical="center" wrapText="0"/>
    </xf>
    <xf borderId="33" fillId="4" fontId="24" numFmtId="0" xfId="0" applyAlignment="1" applyBorder="1" applyFont="1">
      <alignment horizontal="center" shrinkToFit="0" vertical="center" wrapText="1"/>
    </xf>
    <xf borderId="33" fillId="4" fontId="24" numFmtId="3" xfId="0" applyAlignment="1" applyBorder="1" applyFont="1" applyNumberFormat="1">
      <alignment horizontal="center" shrinkToFit="0" vertical="center" wrapText="0"/>
    </xf>
    <xf borderId="33" fillId="4" fontId="24" numFmtId="49" xfId="0" applyAlignment="1" applyBorder="1" applyFont="1" applyNumberFormat="1">
      <alignment horizontal="center" shrinkToFit="0" vertical="center" wrapText="0"/>
    </xf>
    <xf borderId="33" fillId="4" fontId="24" numFmtId="166" xfId="0" applyAlignment="1" applyBorder="1" applyFont="1" applyNumberFormat="1">
      <alignment horizontal="left" shrinkToFit="0" vertical="center" wrapText="0"/>
    </xf>
    <xf borderId="33" fillId="4" fontId="24" numFmtId="166" xfId="0" applyAlignment="1" applyBorder="1" applyFont="1" applyNumberFormat="1">
      <alignment horizontal="center" shrinkToFit="0" vertical="center" wrapText="0"/>
    </xf>
    <xf borderId="14" fillId="5" fontId="37" numFmtId="1" xfId="0" applyAlignment="1" applyBorder="1" applyFont="1" applyNumberFormat="1">
      <alignment horizontal="center" shrinkToFit="0" vertical="center" wrapText="0"/>
    </xf>
    <xf borderId="14" fillId="5" fontId="25" numFmtId="1" xfId="0" applyAlignment="1" applyBorder="1" applyFont="1" applyNumberFormat="1">
      <alignment horizontal="center" shrinkToFit="0" vertical="center" wrapText="0"/>
    </xf>
    <xf borderId="14" fillId="5" fontId="37" numFmtId="166" xfId="0" applyAlignment="1" applyBorder="1" applyFont="1" applyNumberFormat="1">
      <alignment horizontal="left" shrinkToFit="0" vertical="center" wrapText="1"/>
    </xf>
    <xf borderId="20" fillId="5" fontId="25" numFmtId="0" xfId="0" applyAlignment="1" applyBorder="1" applyFont="1">
      <alignment horizontal="left" shrinkToFit="0" vertical="center" wrapText="0"/>
    </xf>
    <xf borderId="20" fillId="5" fontId="37" numFmtId="0" xfId="0" applyAlignment="1" applyBorder="1" applyFont="1">
      <alignment shrinkToFit="0" vertical="center" wrapText="1"/>
    </xf>
    <xf borderId="20" fillId="3" fontId="57" numFmtId="1" xfId="0" applyAlignment="1" applyBorder="1" applyFont="1" applyNumberFormat="1">
      <alignment horizontal="center" shrinkToFit="0" vertical="center" wrapText="0"/>
    </xf>
    <xf borderId="20" fillId="3" fontId="57" numFmtId="49" xfId="0" applyAlignment="1" applyBorder="1" applyFont="1" applyNumberFormat="1">
      <alignment horizontal="center" shrinkToFit="0" vertical="center" wrapText="0"/>
    </xf>
    <xf borderId="20" fillId="5" fontId="37" numFmtId="166" xfId="0" applyAlignment="1" applyBorder="1" applyFont="1" applyNumberFormat="1">
      <alignment horizontal="left" shrinkToFit="0" vertical="center" wrapText="1"/>
    </xf>
    <xf borderId="20" fillId="5" fontId="37" numFmtId="166" xfId="0" applyAlignment="1" applyBorder="1" applyFont="1" applyNumberFormat="1">
      <alignment horizontal="center" shrinkToFit="0" vertical="center" wrapText="0"/>
    </xf>
    <xf borderId="14" fillId="3" fontId="57" numFmtId="1" xfId="0" applyAlignment="1" applyBorder="1" applyFont="1" applyNumberFormat="1">
      <alignment horizontal="center" shrinkToFit="0" vertical="center" wrapText="0"/>
    </xf>
    <xf borderId="14" fillId="3" fontId="37" numFmtId="1" xfId="0" applyAlignment="1" applyBorder="1" applyFont="1" applyNumberFormat="1">
      <alignment horizontal="center" shrinkToFit="0" vertical="center" wrapText="0"/>
    </xf>
    <xf borderId="9" fillId="4" fontId="24" numFmtId="166" xfId="0" applyAlignment="1" applyBorder="1" applyFont="1" applyNumberFormat="1">
      <alignment horizontal="left" shrinkToFit="0" vertical="center" wrapText="0"/>
    </xf>
    <xf borderId="49" fillId="5" fontId="58" numFmtId="0" xfId="0" applyAlignment="1" applyBorder="1" applyFont="1">
      <alignment horizontal="left" shrinkToFit="0" vertical="center" wrapText="1"/>
    </xf>
    <xf borderId="54" fillId="0" fontId="2" numFmtId="0" xfId="0" applyBorder="1" applyFont="1"/>
    <xf borderId="63" fillId="0" fontId="2" numFmtId="0" xfId="0" applyBorder="1" applyFont="1"/>
    <xf borderId="14" fillId="5" fontId="59" numFmtId="0" xfId="0" applyAlignment="1" applyBorder="1" applyFont="1">
      <alignment horizontal="left" shrinkToFit="0" vertical="center" wrapText="0"/>
    </xf>
    <xf borderId="15" fillId="5" fontId="25" numFmtId="0" xfId="0" applyAlignment="1" applyBorder="1" applyFont="1">
      <alignment horizontal="left" shrinkToFit="0" vertical="center" wrapText="0"/>
    </xf>
    <xf borderId="14" fillId="5" fontId="25" numFmtId="0" xfId="0" applyAlignment="1" applyBorder="1" applyFont="1">
      <alignment horizontal="center" shrinkToFit="0" vertical="center" wrapText="1"/>
    </xf>
    <xf borderId="14" fillId="3" fontId="57" numFmtId="0" xfId="0" applyAlignment="1" applyBorder="1" applyFont="1">
      <alignment horizontal="left" shrinkToFit="0" vertical="center" wrapText="1"/>
    </xf>
    <xf borderId="14" fillId="3" fontId="37" numFmtId="0" xfId="0" applyAlignment="1" applyBorder="1" applyFont="1">
      <alignment horizontal="left" shrinkToFit="0" vertical="center" wrapText="1"/>
    </xf>
    <xf borderId="0" fillId="4" fontId="25" numFmtId="0" xfId="0" applyAlignment="1" applyFont="1">
      <alignment horizontal="left" shrinkToFit="0" vertical="center" wrapText="0"/>
    </xf>
    <xf borderId="0" fillId="4" fontId="37" numFmtId="0" xfId="0" applyAlignment="1" applyFont="1">
      <alignment shrinkToFit="0" vertical="center" wrapText="0"/>
    </xf>
    <xf borderId="0" fillId="4" fontId="37" numFmtId="0" xfId="0" applyAlignment="1" applyFont="1">
      <alignment horizontal="center" shrinkToFit="0" vertical="center" wrapText="0"/>
    </xf>
    <xf borderId="0" fillId="4" fontId="37" numFmtId="3" xfId="0" applyAlignment="1" applyFont="1" applyNumberFormat="1">
      <alignment horizontal="center" shrinkToFit="0" vertical="center" wrapText="0"/>
    </xf>
    <xf borderId="0" fillId="4" fontId="37" numFmtId="49" xfId="0" applyAlignment="1" applyFont="1" applyNumberFormat="1">
      <alignment horizontal="center" shrinkToFit="0" vertical="center" wrapText="0"/>
    </xf>
    <xf borderId="0" fillId="4" fontId="37" numFmtId="166" xfId="0" applyAlignment="1" applyFont="1" applyNumberFormat="1">
      <alignment horizontal="center" shrinkToFit="0" vertical="center" wrapText="0"/>
    </xf>
    <xf borderId="5" fillId="0" fontId="60" numFmtId="0" xfId="0" applyAlignment="1" applyBorder="1" applyFont="1">
      <alignment horizontal="left" shrinkToFit="0" vertical="center" wrapText="0"/>
    </xf>
    <xf borderId="5" fillId="0" fontId="8" numFmtId="0" xfId="0" applyAlignment="1" applyBorder="1" applyFont="1">
      <alignment shrinkToFit="0" vertical="center" wrapText="0"/>
    </xf>
    <xf borderId="5" fillId="0" fontId="8" numFmtId="0" xfId="0" applyAlignment="1" applyBorder="1" applyFont="1">
      <alignment horizontal="center" shrinkToFit="0" vertical="center" wrapText="0"/>
    </xf>
    <xf borderId="5" fillId="0" fontId="8" numFmtId="3" xfId="0" applyAlignment="1" applyBorder="1" applyFont="1" applyNumberFormat="1">
      <alignment horizontal="center" shrinkToFit="0" vertical="center" wrapText="0"/>
    </xf>
    <xf borderId="5" fillId="0" fontId="8" numFmtId="49" xfId="0" applyAlignment="1" applyBorder="1" applyFont="1" applyNumberFormat="1">
      <alignment horizontal="center" shrinkToFit="0" vertical="center" wrapText="0"/>
    </xf>
    <xf borderId="5" fillId="0" fontId="8" numFmtId="166" xfId="0" applyAlignment="1" applyBorder="1" applyFont="1" applyNumberFormat="1">
      <alignment horizontal="center" shrinkToFit="0" vertical="center" wrapText="0"/>
    </xf>
    <xf borderId="5" fillId="0" fontId="61" numFmtId="0" xfId="0" applyAlignment="1" applyBorder="1" applyFont="1">
      <alignment horizontal="left"/>
    </xf>
    <xf borderId="5" fillId="0" fontId="61" numFmtId="0" xfId="0" applyBorder="1" applyFont="1"/>
    <xf borderId="5" fillId="0" fontId="61" numFmtId="49" xfId="0" applyBorder="1" applyFont="1" applyNumberFormat="1"/>
    <xf borderId="0" fillId="0" fontId="61" numFmtId="0" xfId="0" applyAlignment="1" applyFont="1">
      <alignment horizontal="left"/>
    </xf>
    <xf borderId="0" fillId="0" fontId="61" numFmtId="0" xfId="0" applyFont="1"/>
    <xf borderId="0" fillId="0" fontId="61" numFmtId="49" xfId="0" applyFont="1" applyNumberFormat="1"/>
    <xf borderId="46" fillId="9" fontId="6" numFmtId="0" xfId="0" applyAlignment="1" applyBorder="1" applyFont="1">
      <alignment horizontal="center" shrinkToFit="0" vertical="center" wrapText="1"/>
    </xf>
    <xf borderId="46" fillId="9" fontId="6" numFmtId="3" xfId="0" applyAlignment="1" applyBorder="1" applyFont="1" applyNumberFormat="1">
      <alignment horizontal="center" shrinkToFit="0" vertical="center" wrapText="1"/>
    </xf>
    <xf borderId="29" fillId="4" fontId="33" numFmtId="4" xfId="0" applyAlignment="1" applyBorder="1" applyFont="1" applyNumberFormat="1">
      <alignment horizontal="center" shrinkToFit="0" vertical="center" wrapText="0"/>
    </xf>
    <xf borderId="29" fillId="4" fontId="24" numFmtId="4" xfId="0" applyAlignment="1" applyBorder="1" applyFont="1" applyNumberFormat="1">
      <alignment horizontal="center" shrinkToFit="0" vertical="center" wrapText="0"/>
    </xf>
    <xf borderId="10" fillId="5" fontId="52" numFmtId="4" xfId="0" applyBorder="1" applyFont="1" applyNumberFormat="1"/>
    <xf borderId="10" fillId="5" fontId="37" numFmtId="4" xfId="0" applyAlignment="1" applyBorder="1" applyFont="1" applyNumberFormat="1">
      <alignment horizontal="center" shrinkToFit="0" vertical="center" wrapText="0"/>
    </xf>
    <xf borderId="10" fillId="3" fontId="37" numFmtId="4" xfId="0" applyAlignment="1" applyBorder="1" applyFont="1" applyNumberFormat="1">
      <alignment horizontal="center" shrinkToFit="0" vertical="center" wrapText="0"/>
    </xf>
    <xf borderId="20" fillId="5" fontId="37" numFmtId="4" xfId="0" applyAlignment="1" applyBorder="1" applyFont="1" applyNumberFormat="1">
      <alignment horizontal="center" shrinkToFit="0" vertical="center" wrapText="1"/>
    </xf>
    <xf borderId="14" fillId="5" fontId="25" numFmtId="4" xfId="0" applyAlignment="1" applyBorder="1" applyFont="1" applyNumberFormat="1">
      <alignment horizontal="center" shrinkToFit="0" vertical="center" wrapText="0"/>
    </xf>
    <xf borderId="14" fillId="5" fontId="37" numFmtId="4" xfId="0" applyAlignment="1" applyBorder="1" applyFont="1" applyNumberFormat="1">
      <alignment horizontal="center" shrinkToFit="0" vertical="center" wrapText="0"/>
    </xf>
    <xf borderId="14" fillId="3" fontId="37" numFmtId="4" xfId="0" applyAlignment="1" applyBorder="1" applyFont="1" applyNumberFormat="1">
      <alignment horizontal="center" shrinkToFit="0" vertical="center" wrapText="0"/>
    </xf>
    <xf borderId="18" fillId="3" fontId="37" numFmtId="4" xfId="0" applyAlignment="1" applyBorder="1" applyFont="1" applyNumberFormat="1">
      <alignment horizontal="center" shrinkToFit="0" vertical="center" wrapText="0"/>
    </xf>
    <xf borderId="55" fillId="5" fontId="61" numFmtId="4" xfId="0" applyAlignment="1" applyBorder="1" applyFont="1" applyNumberFormat="1">
      <alignment horizontal="center" shrinkToFit="0" vertical="center" wrapText="1"/>
    </xf>
    <xf borderId="29" fillId="4" fontId="33" numFmtId="0" xfId="0" applyAlignment="1" applyBorder="1" applyFont="1">
      <alignment horizontal="center" shrinkToFit="0" vertical="center" wrapText="1"/>
    </xf>
    <xf borderId="29" fillId="4" fontId="33" numFmtId="3" xfId="0" applyAlignment="1" applyBorder="1" applyFont="1" applyNumberFormat="1">
      <alignment horizontal="center" shrinkToFit="0" vertical="center" wrapText="1"/>
    </xf>
    <xf borderId="20" fillId="5" fontId="37" numFmtId="3" xfId="0" applyAlignment="1" applyBorder="1" applyFont="1" applyNumberFormat="1">
      <alignment horizontal="center" shrinkToFit="0" vertical="center" wrapText="1"/>
    </xf>
    <xf borderId="10" fillId="5" fontId="25" numFmtId="0" xfId="0" applyAlignment="1" applyBorder="1" applyFont="1">
      <alignment horizontal="right" shrinkToFit="0" vertical="center" wrapText="0"/>
    </xf>
    <xf borderId="10" fillId="3" fontId="25" numFmtId="3" xfId="0" applyAlignment="1" applyBorder="1" applyFont="1" applyNumberFormat="1">
      <alignment horizontal="center" shrinkToFit="0" vertical="center" wrapText="0"/>
    </xf>
    <xf borderId="14" fillId="5" fontId="25" numFmtId="0" xfId="0" applyAlignment="1" applyBorder="1" applyFont="1">
      <alignment horizontal="right" shrinkToFit="0" vertical="center" wrapText="0"/>
    </xf>
    <xf borderId="14" fillId="3" fontId="25" numFmtId="3" xfId="0" applyAlignment="1" applyBorder="1" applyFont="1" applyNumberFormat="1">
      <alignment horizontal="center" shrinkToFit="0" vertical="center" wrapText="0"/>
    </xf>
    <xf borderId="18" fillId="5" fontId="25" numFmtId="0" xfId="0" applyAlignment="1" applyBorder="1" applyFont="1">
      <alignment horizontal="right" shrinkToFit="0" vertical="center" wrapText="0"/>
    </xf>
    <xf borderId="18" fillId="3" fontId="25" numFmtId="3" xfId="0" applyAlignment="1" applyBorder="1" applyFont="1" applyNumberFormat="1">
      <alignment horizontal="center" shrinkToFit="0" vertical="center" wrapText="0"/>
    </xf>
    <xf borderId="10" fillId="5" fontId="37" numFmtId="4" xfId="0" applyAlignment="1" applyBorder="1" applyFont="1" applyNumberFormat="1">
      <alignment horizontal="center" vertical="center"/>
    </xf>
    <xf borderId="20" fillId="5" fontId="37" numFmtId="4" xfId="0" applyAlignment="1" applyBorder="1" applyFont="1" applyNumberFormat="1">
      <alignment horizontal="center" shrinkToFit="0" vertical="center" wrapText="0"/>
    </xf>
    <xf borderId="14" fillId="5" fontId="37" numFmtId="4" xfId="0" applyAlignment="1" applyBorder="1" applyFont="1" applyNumberFormat="1">
      <alignment horizontal="center" vertical="center"/>
    </xf>
    <xf borderId="18" fillId="5" fontId="37" numFmtId="4" xfId="0" applyAlignment="1" applyBorder="1" applyFont="1" applyNumberFormat="1">
      <alignment horizontal="center" vertical="center"/>
    </xf>
    <xf borderId="51" fillId="5" fontId="37" numFmtId="4" xfId="0" applyAlignment="1" applyBorder="1" applyFont="1" applyNumberFormat="1">
      <alignment horizontal="center" vertical="center"/>
    </xf>
    <xf borderId="51" fillId="5" fontId="37" numFmtId="4" xfId="0" applyAlignment="1" applyBorder="1" applyFont="1" applyNumberFormat="1">
      <alignment horizontal="center" shrinkToFit="0" vertical="center" wrapText="0"/>
    </xf>
    <xf borderId="47" fillId="5" fontId="37" numFmtId="4" xfId="0" applyAlignment="1" applyBorder="1" applyFont="1" applyNumberFormat="1">
      <alignment horizontal="center" vertical="center"/>
    </xf>
    <xf borderId="47" fillId="5" fontId="37" numFmtId="4" xfId="0" applyAlignment="1" applyBorder="1" applyFont="1" applyNumberFormat="1">
      <alignment horizontal="center" shrinkToFit="0" vertical="center" wrapText="0"/>
    </xf>
    <xf borderId="57" fillId="5" fontId="37" numFmtId="4" xfId="0" applyAlignment="1" applyBorder="1" applyFont="1" applyNumberFormat="1">
      <alignment horizontal="center" shrinkToFit="0" vertical="center" wrapText="0"/>
    </xf>
    <xf borderId="18" fillId="5" fontId="37" numFmtId="4" xfId="0" applyAlignment="1" applyBorder="1" applyFont="1" applyNumberFormat="1">
      <alignment horizontal="center" shrinkToFit="0" vertical="center" wrapText="1"/>
    </xf>
    <xf borderId="52" fillId="5" fontId="37" numFmtId="4" xfId="0" applyAlignment="1" applyBorder="1" applyFont="1" applyNumberFormat="1">
      <alignment horizontal="center" shrinkToFit="0" vertical="center" wrapText="0"/>
    </xf>
    <xf borderId="10" fillId="5" fontId="37" numFmtId="0" xfId="0" applyAlignment="1" applyBorder="1" applyFont="1">
      <alignment horizontal="center" shrinkToFit="0" vertical="center" wrapText="1"/>
    </xf>
    <xf borderId="20" fillId="5" fontId="37" numFmtId="3" xfId="0" applyAlignment="1" applyBorder="1" applyFont="1" applyNumberFormat="1">
      <alignment horizontal="left" shrinkToFit="0" vertical="center" wrapText="1"/>
    </xf>
    <xf borderId="18" fillId="5" fontId="37" numFmtId="0" xfId="0" applyAlignment="1" applyBorder="1" applyFont="1">
      <alignment horizontal="center" shrinkToFit="0" vertical="center" wrapText="1"/>
    </xf>
    <xf borderId="14" fillId="5" fontId="37" numFmtId="0" xfId="0" applyAlignment="1" applyBorder="1" applyFont="1">
      <alignment horizontal="center" shrinkToFit="0" vertical="center" wrapText="1"/>
    </xf>
    <xf borderId="9" fillId="4" fontId="33" numFmtId="0" xfId="0" applyAlignment="1" applyBorder="1" applyFont="1">
      <alignment horizontal="center" shrinkToFit="0" vertical="center" wrapText="1"/>
    </xf>
    <xf borderId="9" fillId="4" fontId="33" numFmtId="3" xfId="0" applyAlignment="1" applyBorder="1" applyFont="1" applyNumberFormat="1">
      <alignment horizontal="center" shrinkToFit="0" vertical="center" wrapText="1"/>
    </xf>
    <xf borderId="20" fillId="5" fontId="52" numFmtId="0" xfId="0" applyAlignment="1" applyBorder="1" applyFont="1">
      <alignment horizontal="center" shrinkToFit="0" vertical="center" wrapText="1"/>
    </xf>
    <xf borderId="10" fillId="5" fontId="37" numFmtId="0" xfId="0" applyAlignment="1" applyBorder="1" applyFont="1">
      <alignment horizontal="center" vertical="center"/>
    </xf>
    <xf borderId="20" fillId="5" fontId="37" numFmtId="4" xfId="0" applyAlignment="1" applyBorder="1" applyFont="1" applyNumberFormat="1">
      <alignment horizontal="left" shrinkToFit="0" vertical="center" wrapText="1"/>
    </xf>
    <xf borderId="14" fillId="5" fontId="37" numFmtId="0" xfId="0" applyAlignment="1" applyBorder="1" applyFont="1">
      <alignment horizontal="center" vertical="center"/>
    </xf>
    <xf borderId="18" fillId="5" fontId="37" numFmtId="0" xfId="0" applyAlignment="1" applyBorder="1" applyFont="1">
      <alignment horizontal="center" vertical="center"/>
    </xf>
    <xf borderId="20" fillId="5" fontId="43" numFmtId="0" xfId="0" applyBorder="1" applyFont="1"/>
    <xf borderId="20" fillId="3" fontId="37" numFmtId="0" xfId="0" applyAlignment="1" applyBorder="1" applyFont="1">
      <alignment horizontal="center" shrinkToFit="0" vertical="center" wrapText="0"/>
    </xf>
    <xf borderId="33" fillId="4" fontId="37" numFmtId="0" xfId="0" applyAlignment="1" applyBorder="1" applyFont="1">
      <alignment horizontal="center" shrinkToFit="0" vertical="center" wrapText="0"/>
    </xf>
    <xf borderId="5" fillId="3" fontId="37" numFmtId="0" xfId="0" applyAlignment="1" applyBorder="1" applyFont="1">
      <alignment horizontal="center" shrinkToFit="0" vertical="center" wrapText="0"/>
    </xf>
    <xf borderId="5" fillId="3" fontId="25" numFmtId="0" xfId="0" applyAlignment="1" applyBorder="1" applyFont="1">
      <alignment horizontal="center" shrinkToFit="0" vertical="center" wrapText="0"/>
    </xf>
    <xf borderId="0" fillId="0" fontId="37" numFmtId="0" xfId="0" applyAlignment="1" applyFont="1">
      <alignment horizontal="center" shrinkToFit="0" vertical="center" wrapText="0"/>
    </xf>
    <xf borderId="21" fillId="2" fontId="24" numFmtId="0" xfId="0" applyAlignment="1" applyBorder="1" applyFont="1">
      <alignment horizontal="center" shrinkToFit="0" vertical="center" wrapText="0"/>
    </xf>
    <xf borderId="21" fillId="2" fontId="33" numFmtId="0" xfId="0" applyAlignment="1" applyBorder="1" applyFont="1">
      <alignment horizontal="center" shrinkToFit="0" vertical="center" wrapText="0"/>
    </xf>
    <xf borderId="4" fillId="2" fontId="24" numFmtId="0" xfId="0" applyAlignment="1" applyBorder="1" applyFont="1">
      <alignment horizontal="center" shrinkToFit="0" vertical="center" wrapText="0"/>
    </xf>
    <xf borderId="4" fillId="2" fontId="33" numFmtId="0" xfId="0" applyAlignment="1" applyBorder="1" applyFont="1">
      <alignment horizontal="center" shrinkToFit="0" vertical="center" wrapText="0"/>
    </xf>
    <xf borderId="4" fillId="2" fontId="33" numFmtId="168" xfId="0" applyAlignment="1" applyBorder="1" applyFont="1" applyNumberFormat="1">
      <alignment horizontal="center" shrinkToFit="0" vertical="center" wrapText="0"/>
    </xf>
    <xf borderId="4" fillId="2" fontId="24" numFmtId="0" xfId="0" applyBorder="1" applyFont="1"/>
    <xf borderId="25" fillId="3" fontId="32" numFmtId="0" xfId="0" applyAlignment="1" applyBorder="1" applyFont="1">
      <alignment horizontal="center" shrinkToFit="0" vertical="center" wrapText="0"/>
    </xf>
    <xf borderId="25" fillId="3" fontId="33" numFmtId="0" xfId="0" applyAlignment="1" applyBorder="1" applyFont="1">
      <alignment horizontal="center" shrinkToFit="0" vertical="center" wrapText="0"/>
    </xf>
    <xf borderId="25" fillId="3" fontId="34" numFmtId="0" xfId="0" applyAlignment="1" applyBorder="1" applyFont="1">
      <alignment vertical="center"/>
    </xf>
    <xf borderId="25" fillId="3" fontId="33" numFmtId="3" xfId="0" applyAlignment="1" applyBorder="1" applyFont="1" applyNumberFormat="1">
      <alignment horizontal="center" shrinkToFit="0" vertical="center" wrapText="1"/>
    </xf>
    <xf borderId="33" fillId="4" fontId="33" numFmtId="0" xfId="0" applyAlignment="1" applyBorder="1" applyFont="1">
      <alignment horizontal="center"/>
    </xf>
    <xf borderId="29" fillId="4" fontId="33" numFmtId="0" xfId="0" applyAlignment="1" applyBorder="1" applyFont="1">
      <alignment horizontal="center"/>
    </xf>
    <xf borderId="29" fillId="4" fontId="24" numFmtId="0" xfId="0" applyBorder="1" applyFont="1"/>
    <xf borderId="64" fillId="5" fontId="50" numFmtId="0" xfId="0" applyAlignment="1" applyBorder="1" applyFont="1">
      <alignment horizontal="center" vertical="center"/>
    </xf>
    <xf borderId="13" fillId="5" fontId="37" numFmtId="0" xfId="0" applyAlignment="1" applyBorder="1" applyFont="1">
      <alignment horizontal="center"/>
    </xf>
    <xf borderId="10" fillId="5" fontId="37" numFmtId="0" xfId="0" applyAlignment="1" applyBorder="1" applyFont="1">
      <alignment horizontal="center"/>
    </xf>
    <xf borderId="10" fillId="5" fontId="26" numFmtId="0" xfId="0" applyAlignment="1" applyBorder="1" applyFont="1">
      <alignment vertical="bottom"/>
    </xf>
    <xf borderId="10" fillId="3" fontId="26" numFmtId="0" xfId="0" applyBorder="1" applyFont="1"/>
    <xf borderId="20" fillId="5" fontId="37" numFmtId="0" xfId="0" applyAlignment="1" applyBorder="1" applyFont="1">
      <alignment horizontal="center" vertical="center"/>
    </xf>
    <xf borderId="20" fillId="5" fontId="37" numFmtId="0" xfId="0" applyAlignment="1" applyBorder="1" applyFont="1">
      <alignment horizontal="left" vertical="center"/>
    </xf>
    <xf borderId="65" fillId="0" fontId="2" numFmtId="0" xfId="0" applyBorder="1" applyFont="1"/>
    <xf borderId="17" fillId="5" fontId="37" numFmtId="0" xfId="0" applyAlignment="1" applyBorder="1" applyFont="1">
      <alignment horizontal="center"/>
    </xf>
    <xf borderId="14" fillId="5" fontId="37" numFmtId="0" xfId="0" applyAlignment="1" applyBorder="1" applyFont="1">
      <alignment horizontal="center"/>
    </xf>
    <xf borderId="14" fillId="5" fontId="26" numFmtId="0" xfId="0" applyAlignment="1" applyBorder="1" applyFont="1">
      <alignment vertical="bottom"/>
    </xf>
    <xf borderId="66" fillId="0" fontId="2" numFmtId="0" xfId="0" applyBorder="1" applyFont="1"/>
    <xf borderId="50" fillId="5" fontId="37" numFmtId="0" xfId="0" applyAlignment="1" applyBorder="1" applyFont="1">
      <alignment horizontal="center"/>
    </xf>
    <xf borderId="18" fillId="5" fontId="37" numFmtId="0" xfId="0" applyAlignment="1" applyBorder="1" applyFont="1">
      <alignment horizontal="center"/>
    </xf>
    <xf borderId="18" fillId="5" fontId="26" numFmtId="0" xfId="0" applyAlignment="1" applyBorder="1" applyFont="1">
      <alignment vertical="bottom"/>
    </xf>
    <xf borderId="18" fillId="5" fontId="37" numFmtId="0" xfId="0" applyAlignment="1" applyBorder="1" applyFont="1">
      <alignment horizontal="left" vertical="center"/>
    </xf>
    <xf borderId="10" fillId="5" fontId="50" numFmtId="0" xfId="0" applyAlignment="1" applyBorder="1" applyFont="1">
      <alignment horizontal="center" vertical="center"/>
    </xf>
    <xf borderId="14" fillId="5" fontId="5" numFmtId="0" xfId="0" applyAlignment="1" applyBorder="1" applyFont="1">
      <alignment horizontal="center"/>
    </xf>
    <xf borderId="14" fillId="5" fontId="5" numFmtId="0" xfId="0" applyBorder="1" applyFont="1"/>
    <xf borderId="14" fillId="5" fontId="50" numFmtId="0" xfId="0" applyAlignment="1" applyBorder="1" applyFont="1">
      <alignment horizontal="center" vertical="center"/>
    </xf>
    <xf borderId="14" fillId="5" fontId="5" numFmtId="0" xfId="0" applyAlignment="1" applyBorder="1" applyFont="1">
      <alignment horizontal="center" vertical="bottom"/>
    </xf>
    <xf borderId="9" fillId="4" fontId="24" numFmtId="0" xfId="0" applyBorder="1" applyFont="1"/>
    <xf borderId="9" fillId="4" fontId="33" numFmtId="0" xfId="0" applyAlignment="1" applyBorder="1" applyFont="1">
      <alignment horizontal="left" shrinkToFit="0" vertical="center" wrapText="1"/>
    </xf>
    <xf borderId="20" fillId="5" fontId="50" numFmtId="0" xfId="0" applyAlignment="1" applyBorder="1" applyFont="1">
      <alignment horizontal="center" shrinkToFit="0" vertical="center" wrapText="1"/>
    </xf>
    <xf borderId="10" fillId="5" fontId="62" numFmtId="0" xfId="0" applyAlignment="1" applyBorder="1" applyFont="1">
      <alignment shrinkToFit="0" wrapText="1"/>
    </xf>
    <xf borderId="20" fillId="5" fontId="7" numFmtId="0" xfId="0" applyAlignment="1" applyBorder="1" applyFont="1">
      <alignment horizontal="left"/>
    </xf>
    <xf borderId="49" fillId="5" fontId="37" numFmtId="0" xfId="0" applyAlignment="1" applyBorder="1" applyFont="1">
      <alignment horizontal="center" shrinkToFit="0" vertical="center" wrapText="0"/>
    </xf>
    <xf borderId="18" fillId="5" fontId="45" numFmtId="0" xfId="0" applyAlignment="1" applyBorder="1" applyFont="1">
      <alignment horizontal="left" shrinkToFit="0" vertical="center" wrapText="1"/>
    </xf>
    <xf borderId="10" fillId="5" fontId="32" numFmtId="0" xfId="0" applyAlignment="1" applyBorder="1" applyFont="1">
      <alignment horizontal="center" shrinkToFit="0" vertical="center" wrapText="0"/>
    </xf>
    <xf borderId="10" fillId="5" fontId="32" numFmtId="0" xfId="0" applyAlignment="1" applyBorder="1" applyFont="1">
      <alignment horizontal="center" shrinkToFit="0" vertical="center" wrapText="1"/>
    </xf>
    <xf borderId="18" fillId="3" fontId="63" numFmtId="0" xfId="0" applyAlignment="1" applyBorder="1" applyFont="1">
      <alignment horizontal="center" shrinkToFit="0" vertical="center" wrapText="0"/>
    </xf>
    <xf borderId="18" fillId="3" fontId="63" numFmtId="0" xfId="0" applyAlignment="1" applyBorder="1" applyFont="1">
      <alignment horizontal="center"/>
    </xf>
    <xf borderId="10" fillId="3" fontId="37" numFmtId="0" xfId="0" applyAlignment="1" applyBorder="1" applyFont="1">
      <alignment horizontal="center" shrinkToFit="0" vertical="center" wrapText="0"/>
    </xf>
    <xf borderId="52" fillId="5" fontId="37" numFmtId="0" xfId="0" applyAlignment="1" applyBorder="1" applyFont="1">
      <alignment horizontal="center" shrinkToFit="0" vertical="center" wrapText="1"/>
    </xf>
    <xf borderId="53" fillId="5" fontId="37" numFmtId="169" xfId="0" applyAlignment="1" applyBorder="1" applyFont="1" applyNumberFormat="1">
      <alignment horizontal="center" shrinkToFit="0" vertical="center" wrapText="0"/>
    </xf>
    <xf borderId="67" fillId="9" fontId="24" numFmtId="0" xfId="0" applyAlignment="1" applyBorder="1" applyFont="1">
      <alignment horizontal="center" shrinkToFit="0" vertical="center" wrapText="0"/>
    </xf>
    <xf borderId="68" fillId="5" fontId="37" numFmtId="0" xfId="0" applyAlignment="1" applyBorder="1" applyFont="1">
      <alignment horizontal="center" shrinkToFit="0" vertical="center" wrapText="1"/>
    </xf>
    <xf borderId="68" fillId="5" fontId="25" numFmtId="0" xfId="0" applyAlignment="1" applyBorder="1" applyFont="1">
      <alignment horizontal="left" shrinkToFit="0" vertical="center" wrapText="1"/>
    </xf>
    <xf borderId="15" fillId="5" fontId="37" numFmtId="169" xfId="0" applyAlignment="1" applyBorder="1" applyFont="1" applyNumberFormat="1">
      <alignment horizontal="center" shrinkToFit="0" vertical="center" wrapText="0"/>
    </xf>
    <xf borderId="58" fillId="9" fontId="24" numFmtId="0" xfId="0" applyAlignment="1" applyBorder="1" applyFont="1">
      <alignment horizontal="center" shrinkToFit="0" vertical="center" wrapText="0"/>
    </xf>
    <xf borderId="49" fillId="5" fontId="37" numFmtId="169" xfId="0" applyAlignment="1" applyBorder="1" applyFont="1" applyNumberFormat="1">
      <alignment horizontal="center" shrinkToFit="0" vertical="center" wrapText="0"/>
    </xf>
    <xf borderId="46" fillId="9" fontId="24" numFmtId="0" xfId="0" applyAlignment="1" applyBorder="1" applyFont="1">
      <alignment horizontal="center" shrinkToFit="0" vertical="center" wrapText="0"/>
    </xf>
    <xf borderId="29" fillId="4" fontId="24" numFmtId="169" xfId="0" applyAlignment="1" applyBorder="1" applyFont="1" applyNumberFormat="1">
      <alignment horizontal="center" shrinkToFit="0" vertical="center" wrapText="0"/>
    </xf>
    <xf borderId="20" fillId="5" fontId="29" numFmtId="0" xfId="0" applyAlignment="1" applyBorder="1" applyFont="1">
      <alignment horizontal="center" shrinkToFit="0" vertical="top" wrapText="1"/>
    </xf>
    <xf borderId="20" fillId="5" fontId="29" numFmtId="0" xfId="0" applyAlignment="1" applyBorder="1" applyFont="1">
      <alignment horizontal="center" shrinkToFit="0" wrapText="1"/>
    </xf>
    <xf borderId="48" fillId="5" fontId="64" numFmtId="0" xfId="0" applyAlignment="1" applyBorder="1" applyFont="1">
      <alignment horizontal="center" shrinkToFit="0" wrapText="1"/>
    </xf>
    <xf borderId="48" fillId="5" fontId="49" numFmtId="0" xfId="0" applyBorder="1" applyFont="1"/>
    <xf borderId="48" fillId="5" fontId="49" numFmtId="0" xfId="0" applyAlignment="1" applyBorder="1" applyFont="1">
      <alignment horizontal="left"/>
    </xf>
    <xf borderId="52" fillId="5" fontId="26" numFmtId="0" xfId="0" applyAlignment="1" applyBorder="1" applyFont="1">
      <alignment horizontal="center" shrinkToFit="0" vertical="top" wrapText="1"/>
    </xf>
    <xf borderId="51" fillId="5" fontId="26" numFmtId="0" xfId="0" applyAlignment="1" applyBorder="1" applyFont="1">
      <alignment vertical="bottom"/>
    </xf>
    <xf borderId="51" fillId="0" fontId="26" numFmtId="0" xfId="0" applyAlignment="1" applyBorder="1" applyFont="1">
      <alignment horizontal="right" vertical="bottom"/>
    </xf>
    <xf borderId="51" fillId="5" fontId="49" numFmtId="0" xfId="0" applyAlignment="1" applyBorder="1" applyFont="1">
      <alignment horizontal="right" vertical="bottom"/>
    </xf>
    <xf borderId="51" fillId="5" fontId="49" numFmtId="3" xfId="0" applyAlignment="1" applyBorder="1" applyFont="1" applyNumberFormat="1">
      <alignment horizontal="right" vertical="bottom"/>
    </xf>
    <xf borderId="51" fillId="5" fontId="49" numFmtId="0" xfId="0" applyBorder="1" applyFont="1"/>
    <xf borderId="20" fillId="5" fontId="65" numFmtId="0" xfId="0" applyAlignment="1" applyBorder="1" applyFont="1">
      <alignment horizontal="left" shrinkToFit="0" vertical="top" wrapText="1"/>
    </xf>
    <xf borderId="14" fillId="0" fontId="26" numFmtId="0" xfId="0" applyAlignment="1" applyBorder="1" applyFont="1">
      <alignment horizontal="right" vertical="bottom"/>
    </xf>
    <xf borderId="14" fillId="5" fontId="49" numFmtId="0" xfId="0" applyAlignment="1" applyBorder="1" applyFont="1">
      <alignment horizontal="right" vertical="bottom"/>
    </xf>
    <xf borderId="14" fillId="5" fontId="49" numFmtId="3" xfId="0" applyAlignment="1" applyBorder="1" applyFont="1" applyNumberFormat="1">
      <alignment horizontal="right" vertical="bottom"/>
    </xf>
    <xf borderId="14" fillId="5" fontId="49" numFmtId="0" xfId="0" applyBorder="1" applyFont="1"/>
    <xf borderId="14" fillId="5" fontId="26" numFmtId="0" xfId="0" applyAlignment="1" applyBorder="1" applyFont="1">
      <alignment horizontal="center" shrinkToFit="0" vertical="bottom" wrapText="0"/>
    </xf>
    <xf borderId="14" fillId="5" fontId="49" numFmtId="0" xfId="0" applyAlignment="1" applyBorder="1" applyFont="1">
      <alignment horizontal="left"/>
    </xf>
    <xf borderId="14" fillId="0" fontId="26" numFmtId="0" xfId="0" applyAlignment="1" applyBorder="1" applyFont="1">
      <alignment horizontal="center" vertical="bottom"/>
    </xf>
    <xf borderId="14" fillId="5" fontId="26" numFmtId="170" xfId="0" applyAlignment="1" applyBorder="1" applyFont="1" applyNumberFormat="1">
      <alignment horizontal="center" vertical="bottom"/>
    </xf>
    <xf borderId="18" fillId="5" fontId="26" numFmtId="0" xfId="0" applyAlignment="1" applyBorder="1" applyFont="1">
      <alignment horizontal="center" vertical="bottom"/>
    </xf>
    <xf borderId="18" fillId="0" fontId="26" numFmtId="0" xfId="0" applyAlignment="1" applyBorder="1" applyFont="1">
      <alignment horizontal="right" vertical="bottom"/>
    </xf>
    <xf borderId="47" fillId="5" fontId="49" numFmtId="0" xfId="0" applyAlignment="1" applyBorder="1" applyFont="1">
      <alignment horizontal="right" vertical="bottom"/>
    </xf>
    <xf borderId="47" fillId="5" fontId="49" numFmtId="3" xfId="0" applyAlignment="1" applyBorder="1" applyFont="1" applyNumberFormat="1">
      <alignment horizontal="right" vertical="bottom"/>
    </xf>
    <xf borderId="47" fillId="5" fontId="49" numFmtId="0" xfId="0" applyBorder="1" applyFont="1"/>
    <xf borderId="57" fillId="5" fontId="26" numFmtId="0" xfId="0" applyBorder="1" applyFont="1"/>
    <xf borderId="57" fillId="5" fontId="29" numFmtId="0" xfId="0" applyAlignment="1" applyBorder="1" applyFont="1">
      <alignment horizontal="center" shrinkToFit="0" wrapText="1"/>
    </xf>
    <xf borderId="57" fillId="5" fontId="64" numFmtId="0" xfId="0" applyAlignment="1" applyBorder="1" applyFont="1">
      <alignment horizontal="center" shrinkToFit="0" wrapText="1"/>
    </xf>
    <xf borderId="20" fillId="5" fontId="26" numFmtId="0" xfId="0" applyAlignment="1" applyBorder="1" applyFont="1">
      <alignment vertical="top"/>
    </xf>
    <xf borderId="10" fillId="0" fontId="26" numFmtId="0" xfId="0" applyAlignment="1" applyBorder="1" applyFont="1">
      <alignment horizontal="right" vertical="bottom"/>
    </xf>
    <xf borderId="10" fillId="5" fontId="49" numFmtId="0" xfId="0" applyAlignment="1" applyBorder="1" applyFont="1">
      <alignment horizontal="right" vertical="bottom"/>
    </xf>
    <xf borderId="10" fillId="5" fontId="49" numFmtId="0" xfId="0" applyBorder="1" applyFont="1"/>
    <xf borderId="14" fillId="0" fontId="26" numFmtId="0" xfId="0" applyAlignment="1" applyBorder="1" applyFont="1">
      <alignment vertical="bottom"/>
    </xf>
    <xf borderId="14" fillId="5" fontId="49" numFmtId="9" xfId="0" applyAlignment="1" applyBorder="1" applyFont="1" applyNumberFormat="1">
      <alignment horizontal="right" vertical="bottom"/>
    </xf>
    <xf borderId="47" fillId="5" fontId="26" numFmtId="0" xfId="0" applyAlignment="1" applyBorder="1" applyFont="1">
      <alignment vertical="bottom"/>
    </xf>
    <xf borderId="47" fillId="0" fontId="26" numFmtId="0" xfId="0" applyAlignment="1" applyBorder="1" applyFont="1">
      <alignment vertical="bottom"/>
    </xf>
    <xf borderId="18" fillId="5" fontId="49" numFmtId="0" xfId="0" applyBorder="1" applyFont="1"/>
    <xf borderId="20" fillId="5" fontId="26" numFmtId="0" xfId="0" applyBorder="1" applyFont="1"/>
    <xf borderId="57" fillId="5" fontId="49" numFmtId="0" xfId="0" applyBorder="1" applyFont="1"/>
    <xf borderId="52" fillId="5" fontId="26" numFmtId="0" xfId="0" applyAlignment="1" applyBorder="1" applyFont="1">
      <alignment vertical="top"/>
    </xf>
    <xf borderId="51" fillId="5" fontId="49" numFmtId="169" xfId="0" applyAlignment="1" applyBorder="1" applyFont="1" applyNumberFormat="1">
      <alignment horizontal="right" vertical="bottom"/>
    </xf>
    <xf borderId="51" fillId="5" fontId="49" numFmtId="4" xfId="0" applyAlignment="1" applyBorder="1" applyFont="1" applyNumberFormat="1">
      <alignment horizontal="right" vertical="bottom"/>
    </xf>
    <xf borderId="14" fillId="5" fontId="49" numFmtId="169" xfId="0" applyAlignment="1" applyBorder="1" applyFont="1" applyNumberFormat="1">
      <alignment horizontal="right" vertical="bottom"/>
    </xf>
    <xf borderId="14" fillId="5" fontId="49" numFmtId="4" xfId="0" applyAlignment="1" applyBorder="1" applyFont="1" applyNumberFormat="1">
      <alignment horizontal="right" vertical="bottom"/>
    </xf>
    <xf borderId="51" fillId="5" fontId="26" numFmtId="0" xfId="0" applyAlignment="1" applyBorder="1" applyFont="1">
      <alignment horizontal="center" shrinkToFit="0" vertical="bottom" wrapText="0"/>
    </xf>
    <xf borderId="51" fillId="0" fontId="26" numFmtId="0" xfId="0" applyAlignment="1" applyBorder="1" applyFont="1">
      <alignment vertical="bottom"/>
    </xf>
    <xf borderId="20" fillId="5" fontId="29" numFmtId="0" xfId="0" applyBorder="1" applyFont="1"/>
    <xf borderId="51" fillId="3" fontId="26" numFmtId="0" xfId="0" applyAlignment="1" applyBorder="1" applyFont="1">
      <alignment vertical="bottom"/>
    </xf>
    <xf borderId="14" fillId="3" fontId="26" numFmtId="0" xfId="0" applyAlignment="1" applyBorder="1" applyFont="1">
      <alignment vertical="bottom"/>
    </xf>
    <xf borderId="18" fillId="3" fontId="26" numFmtId="0" xfId="0" applyAlignment="1" applyBorder="1" applyFont="1">
      <alignment vertical="bottom"/>
    </xf>
    <xf borderId="18" fillId="5" fontId="49" numFmtId="0" xfId="0" applyAlignment="1" applyBorder="1" applyFont="1">
      <alignment horizontal="right" vertical="bottom"/>
    </xf>
    <xf borderId="29" fillId="4" fontId="37" numFmtId="0" xfId="0" applyAlignment="1" applyBorder="1" applyFont="1">
      <alignment horizontal="center" shrinkToFit="0" vertical="center" wrapText="0"/>
    </xf>
    <xf borderId="29" fillId="4" fontId="37" numFmtId="0" xfId="0" applyAlignment="1" applyBorder="1" applyFont="1">
      <alignment horizontal="center"/>
    </xf>
    <xf borderId="29" fillId="4" fontId="37" numFmtId="0" xfId="0" applyBorder="1" applyFont="1"/>
    <xf borderId="9" fillId="4" fontId="37" numFmtId="0" xfId="0" applyAlignment="1" applyBorder="1" applyFont="1">
      <alignment horizontal="center" shrinkToFit="0" vertical="center" wrapText="0"/>
    </xf>
    <xf borderId="0" fillId="0" fontId="37" numFmtId="0" xfId="0" applyAlignment="1" applyFont="1">
      <alignment horizontal="center"/>
    </xf>
    <xf borderId="0" fillId="0" fontId="37" numFmtId="0" xfId="0" applyFont="1"/>
    <xf borderId="0" fillId="10" fontId="66" numFmtId="0" xfId="0" applyAlignment="1" applyFill="1" applyFont="1">
      <alignment horizontal="center" shrinkToFit="0" vertical="center" wrapText="0"/>
    </xf>
    <xf borderId="0" fillId="0" fontId="4" numFmtId="0" xfId="0" applyAlignment="1" applyFont="1">
      <alignment horizontal="left" shrinkToFit="0" vertical="center" wrapText="0"/>
    </xf>
    <xf borderId="0" fillId="0" fontId="5" numFmtId="0" xfId="0" applyAlignment="1" applyFont="1">
      <alignment horizontal="center" shrinkToFit="0" vertical="center" wrapText="0"/>
    </xf>
    <xf borderId="0" fillId="0" fontId="67" numFmtId="2" xfId="0" applyAlignment="1" applyFont="1" applyNumberFormat="1">
      <alignment horizontal="center" shrinkToFit="0" vertical="center" wrapText="0"/>
    </xf>
    <xf borderId="0" fillId="0" fontId="68" numFmtId="0" xfId="0" applyAlignment="1" applyFont="1">
      <alignment horizontal="center" shrinkToFit="0" vertical="center" wrapText="0"/>
    </xf>
    <xf borderId="0" fillId="0" fontId="69" numFmtId="169" xfId="0" applyAlignment="1" applyFont="1" applyNumberFormat="1">
      <alignment horizontal="center" shrinkToFit="0" vertical="center" wrapText="0"/>
    </xf>
    <xf borderId="0" fillId="0" fontId="70" numFmtId="3" xfId="0" applyAlignment="1" applyFont="1" applyNumberFormat="1">
      <alignment horizontal="center" shrinkToFit="0" vertical="center" wrapText="0"/>
    </xf>
    <xf borderId="0" fillId="0" fontId="5" numFmtId="3" xfId="0" applyAlignment="1" applyFont="1" applyNumberFormat="1">
      <alignment horizontal="center" shrinkToFit="0" vertical="center" wrapText="0"/>
    </xf>
    <xf borderId="0" fillId="0" fontId="5" numFmtId="166" xfId="0" applyAlignment="1" applyFont="1" applyNumberFormat="1">
      <alignment horizontal="center" shrinkToFit="0" vertical="center" wrapText="0"/>
    </xf>
    <xf borderId="0" fillId="0" fontId="5" numFmtId="2" xfId="0" applyAlignment="1" applyFont="1" applyNumberFormat="1">
      <alignment horizontal="center" shrinkToFit="0" vertical="center" wrapText="0"/>
    </xf>
    <xf borderId="0" fillId="0" fontId="4" numFmtId="166" xfId="0" applyAlignment="1" applyFont="1" applyNumberFormat="1">
      <alignment horizontal="center" shrinkToFit="0" vertical="center" wrapText="0"/>
    </xf>
    <xf borderId="0" fillId="0" fontId="71" numFmtId="0" xfId="0" applyAlignment="1" applyFont="1">
      <alignment horizontal="center" shrinkToFit="0" vertical="center" wrapText="0"/>
    </xf>
    <xf borderId="0" fillId="0" fontId="5" numFmtId="0" xfId="0" applyAlignment="1" applyFont="1">
      <alignment horizontal="left" shrinkToFit="0" vertical="center" wrapText="0"/>
    </xf>
    <xf borderId="0" fillId="0" fontId="4" numFmtId="0" xfId="0" applyAlignment="1" applyFont="1">
      <alignment horizontal="center" shrinkToFit="0" vertical="center" wrapText="0"/>
    </xf>
    <xf borderId="0" fillId="0" fontId="72" numFmtId="0" xfId="0" applyAlignment="1" applyFont="1">
      <alignment horizontal="left" shrinkToFit="0" vertical="center" wrapText="0"/>
    </xf>
    <xf borderId="0" fillId="0" fontId="73" numFmtId="0" xfId="0" applyAlignment="1" applyFont="1">
      <alignment horizontal="left" shrinkToFit="0" vertical="center" wrapText="0"/>
    </xf>
    <xf borderId="0" fillId="0" fontId="74" numFmtId="169" xfId="0" applyAlignment="1" applyFont="1" applyNumberFormat="1">
      <alignment horizontal="left" shrinkToFit="0" vertical="center" wrapText="0"/>
    </xf>
    <xf borderId="0" fillId="0" fontId="75" numFmtId="3" xfId="0" applyAlignment="1" applyFont="1" applyNumberFormat="1">
      <alignment horizontal="left" shrinkToFit="0" vertical="center" wrapText="0"/>
    </xf>
    <xf borderId="0" fillId="0" fontId="5" numFmtId="3" xfId="0" applyAlignment="1" applyFont="1" applyNumberFormat="1">
      <alignment horizontal="left" shrinkToFit="0" vertical="center" wrapText="0"/>
    </xf>
    <xf borderId="0" fillId="0" fontId="5" numFmtId="166" xfId="0" applyAlignment="1" applyFont="1" applyNumberFormat="1">
      <alignment horizontal="left" shrinkToFit="0" vertical="center" wrapText="0"/>
    </xf>
    <xf borderId="0" fillId="0" fontId="5" numFmtId="2" xfId="0" applyAlignment="1" applyFont="1" applyNumberFormat="1">
      <alignment horizontal="left" shrinkToFit="0" vertical="center" wrapText="0"/>
    </xf>
    <xf borderId="0" fillId="0" fontId="4" numFmtId="166" xfId="0" applyAlignment="1" applyFont="1" applyNumberFormat="1">
      <alignment horizontal="left" shrinkToFit="0" vertical="center" wrapText="0"/>
    </xf>
    <xf borderId="0" fillId="0" fontId="71" numFmtId="0" xfId="0" applyAlignment="1" applyFont="1">
      <alignment horizontal="left" shrinkToFit="0" vertical="center" wrapText="0"/>
    </xf>
    <xf borderId="0" fillId="0" fontId="76" numFmtId="2" xfId="0" applyAlignment="1" applyFont="1" applyNumberFormat="1">
      <alignment horizontal="left" shrinkToFit="0" vertical="center" wrapText="1"/>
    </xf>
    <xf borderId="0" fillId="9" fontId="77" numFmtId="0" xfId="0" applyAlignment="1" applyFont="1">
      <alignment horizontal="center" shrinkToFit="0" vertical="center" wrapText="0"/>
    </xf>
    <xf borderId="0" fillId="9" fontId="78" numFmtId="0" xfId="0" applyAlignment="1" applyFont="1">
      <alignment horizontal="center" shrinkToFit="0" vertical="center" wrapText="1"/>
    </xf>
    <xf borderId="0" fillId="9" fontId="79" numFmtId="0" xfId="0" applyAlignment="1" applyFont="1">
      <alignment horizontal="center" shrinkToFit="0" vertical="center" wrapText="1"/>
    </xf>
    <xf borderId="0" fillId="9" fontId="80" numFmtId="169" xfId="0" applyAlignment="1" applyFont="1" applyNumberFormat="1">
      <alignment horizontal="center" shrinkToFit="0" vertical="center" wrapText="1"/>
    </xf>
    <xf borderId="0" fillId="9" fontId="80" numFmtId="3" xfId="0" applyAlignment="1" applyFont="1" applyNumberFormat="1">
      <alignment horizontal="center" shrinkToFit="0" vertical="center" wrapText="1"/>
    </xf>
    <xf borderId="0" fillId="9" fontId="78" numFmtId="3" xfId="0" applyAlignment="1" applyFont="1" applyNumberFormat="1">
      <alignment horizontal="center" shrinkToFit="0" vertical="center" wrapText="1"/>
    </xf>
    <xf borderId="0" fillId="9" fontId="80" numFmtId="166" xfId="0" applyAlignment="1" applyFont="1" applyNumberFormat="1">
      <alignment horizontal="center" shrinkToFit="0" vertical="center" wrapText="1"/>
    </xf>
    <xf borderId="0" fillId="9" fontId="81" numFmtId="0" xfId="0" applyAlignment="1" applyFont="1">
      <alignment horizontal="center" shrinkToFit="0" vertical="center" wrapText="1"/>
    </xf>
    <xf borderId="0" fillId="9" fontId="80" numFmtId="2" xfId="0" applyAlignment="1" applyFont="1" applyNumberFormat="1">
      <alignment horizontal="center" shrinkToFit="0" vertical="center" wrapText="1"/>
    </xf>
    <xf borderId="0" fillId="9" fontId="78" numFmtId="166" xfId="0" applyAlignment="1" applyFont="1" applyNumberFormat="1">
      <alignment horizontal="center" shrinkToFit="0" vertical="center" wrapText="1"/>
    </xf>
    <xf borderId="0" fillId="9" fontId="82" numFmtId="3" xfId="0" applyAlignment="1" applyFont="1" applyNumberFormat="1">
      <alignment horizontal="center" shrinkToFit="0" vertical="center" wrapText="1"/>
    </xf>
    <xf borderId="0" fillId="9" fontId="78" numFmtId="3" xfId="0" applyAlignment="1" applyFont="1" applyNumberFormat="1">
      <alignment horizontal="left" shrinkToFit="0" vertical="center" wrapText="1"/>
    </xf>
    <xf borderId="0" fillId="0" fontId="83" numFmtId="0" xfId="0" applyAlignment="1" applyFont="1">
      <alignment horizontal="center" shrinkToFit="0" vertical="center" wrapText="0"/>
    </xf>
    <xf borderId="0" fillId="0" fontId="83" numFmtId="2" xfId="0" applyAlignment="1" applyFont="1" applyNumberFormat="1">
      <alignment horizontal="center" shrinkToFit="0" vertical="center" wrapText="0"/>
    </xf>
    <xf borderId="0" fillId="11" fontId="83" numFmtId="0" xfId="0" applyAlignment="1" applyFill="1" applyFont="1">
      <alignment horizontal="center" shrinkToFit="0" vertical="center" wrapText="0"/>
    </xf>
    <xf borderId="0" fillId="11" fontId="83" numFmtId="3" xfId="0" applyAlignment="1" applyFont="1" applyNumberFormat="1">
      <alignment horizontal="center" shrinkToFit="0" vertical="center" wrapText="0"/>
    </xf>
    <xf borderId="0" fillId="0" fontId="83" numFmtId="169" xfId="0" applyAlignment="1" applyFont="1" applyNumberFormat="1">
      <alignment horizontal="center" shrinkToFit="0" vertical="center" wrapText="0"/>
    </xf>
    <xf borderId="0" fillId="0" fontId="83" numFmtId="3" xfId="0" applyAlignment="1" applyFont="1" applyNumberFormat="1">
      <alignment horizontal="center" shrinkToFit="0" vertical="center" wrapText="0"/>
    </xf>
    <xf borderId="0" fillId="11" fontId="83" numFmtId="2" xfId="0" applyAlignment="1" applyFont="1" applyNumberFormat="1">
      <alignment horizontal="center" shrinkToFit="0" vertical="center" wrapText="0"/>
    </xf>
    <xf borderId="0" fillId="0" fontId="83" numFmtId="166" xfId="0" applyAlignment="1" applyFont="1" applyNumberFormat="1">
      <alignment horizontal="center" shrinkToFit="0" vertical="center" wrapText="0"/>
    </xf>
    <xf borderId="0" fillId="0" fontId="84" numFmtId="0" xfId="0" applyAlignment="1" applyFont="1">
      <alignment horizontal="center" shrinkToFit="0" vertical="center" wrapText="0"/>
    </xf>
    <xf borderId="0" fillId="11" fontId="8" numFmtId="0" xfId="0" applyAlignment="1" applyFont="1">
      <alignment horizontal="center" shrinkToFit="0" vertical="center" wrapText="0"/>
    </xf>
    <xf borderId="0" fillId="11" fontId="5" numFmtId="3" xfId="0" applyAlignment="1" applyFont="1" applyNumberFormat="1">
      <alignment horizontal="center" shrinkToFit="0" vertical="center" wrapText="0"/>
    </xf>
    <xf borderId="0" fillId="11" fontId="5" numFmtId="2" xfId="0" applyAlignment="1" applyFont="1" applyNumberFormat="1">
      <alignment horizontal="center" shrinkToFit="0" vertical="center" wrapText="0"/>
    </xf>
    <xf borderId="0" fillId="0" fontId="5" numFmtId="1" xfId="0" applyAlignment="1" applyFont="1" applyNumberFormat="1">
      <alignment horizontal="center" shrinkToFit="0" vertical="center" wrapText="0"/>
    </xf>
    <xf borderId="0" fillId="0" fontId="5" numFmtId="165" xfId="0" applyAlignment="1" applyFont="1" applyNumberFormat="1">
      <alignment horizontal="center" shrinkToFit="0" vertical="center" wrapText="0"/>
    </xf>
    <xf borderId="0" fillId="0" fontId="82" numFmtId="166" xfId="0" applyAlignment="1" applyFont="1" applyNumberFormat="1">
      <alignment horizontal="center" shrinkToFit="0" vertical="center" wrapText="0"/>
    </xf>
    <xf borderId="0" fillId="0" fontId="4" numFmtId="165" xfId="0" applyAlignment="1" applyFont="1" applyNumberFormat="1">
      <alignment horizontal="center" shrinkToFit="0" vertical="center" wrapText="0"/>
    </xf>
    <xf borderId="0" fillId="11" fontId="5" numFmtId="0" xfId="0" applyAlignment="1" applyFont="1">
      <alignment horizontal="center" shrinkToFit="0" vertical="center" wrapText="0"/>
    </xf>
    <xf borderId="0" fillId="0" fontId="5" numFmtId="0" xfId="0" applyAlignment="1" applyFont="1">
      <alignment horizontal="center" vertical="center"/>
    </xf>
    <xf borderId="0" fillId="11" fontId="5" numFmtId="169" xfId="0" applyAlignment="1" applyFont="1" applyNumberFormat="1">
      <alignment horizontal="center" shrinkToFit="0" vertical="center" wrapText="0"/>
    </xf>
    <xf borderId="0" fillId="0" fontId="5" numFmtId="169" xfId="0" applyAlignment="1" applyFont="1" applyNumberFormat="1">
      <alignment horizontal="center" shrinkToFit="0" vertical="center" wrapText="0"/>
    </xf>
    <xf borderId="0" fillId="0" fontId="4" numFmtId="3" xfId="0" applyAlignment="1" applyFont="1" applyNumberFormat="1">
      <alignment horizontal="center" shrinkToFit="0" vertical="center" wrapText="0"/>
    </xf>
    <xf borderId="0" fillId="0" fontId="82" numFmtId="165" xfId="0" applyAlignment="1" applyFont="1" applyNumberFormat="1">
      <alignment horizontal="center" shrinkToFit="0" vertical="center" wrapText="0"/>
    </xf>
    <xf borderId="0" fillId="0" fontId="4" numFmtId="164" xfId="0" applyAlignment="1" applyFont="1" applyNumberFormat="1">
      <alignment horizontal="center" shrinkToFit="0" vertical="center" wrapText="0"/>
    </xf>
    <xf borderId="0" fillId="12" fontId="4" numFmtId="3" xfId="0" applyAlignment="1" applyFill="1" applyFont="1" applyNumberFormat="1">
      <alignment horizontal="center" shrinkToFit="0" vertical="center" wrapText="1"/>
    </xf>
    <xf borderId="0" fillId="12" fontId="7" numFmtId="0" xfId="0" applyFont="1"/>
    <xf borderId="0" fillId="12" fontId="60" numFmtId="3" xfId="0" applyAlignment="1" applyFont="1" applyNumberFormat="1">
      <alignment horizontal="center" shrinkToFit="0" vertical="center" wrapText="1"/>
    </xf>
    <xf borderId="0" fillId="12" fontId="85" numFmtId="0" xfId="0" applyAlignment="1" applyFont="1">
      <alignment horizontal="center" shrinkToFit="0" vertical="center" wrapText="1"/>
    </xf>
    <xf borderId="0" fillId="12" fontId="5" numFmtId="3" xfId="0" applyAlignment="1" applyFont="1" applyNumberFormat="1">
      <alignment horizontal="center" shrinkToFit="0" vertical="center" wrapText="1"/>
    </xf>
    <xf borderId="0" fillId="12" fontId="4" numFmtId="166" xfId="0" applyAlignment="1" applyFont="1" applyNumberFormat="1">
      <alignment horizontal="center" shrinkToFit="0" vertical="center" wrapText="1"/>
    </xf>
    <xf borderId="0" fillId="12" fontId="71" numFmtId="3" xfId="0" applyAlignment="1" applyFont="1" applyNumberFormat="1">
      <alignment horizontal="center" shrinkToFit="0" vertical="center" wrapText="1"/>
    </xf>
    <xf borderId="0" fillId="12" fontId="5" numFmtId="3" xfId="0" applyAlignment="1" applyFont="1" applyNumberFormat="1">
      <alignment horizontal="left" shrinkToFit="0" vertical="center" wrapText="1"/>
    </xf>
    <xf borderId="0" fillId="0" fontId="85" numFmtId="0" xfId="0" applyFont="1"/>
    <xf borderId="0" fillId="0" fontId="82" numFmtId="3" xfId="0" applyAlignment="1" applyFont="1" applyNumberFormat="1">
      <alignment horizontal="center" shrinkToFit="0" vertical="center" wrapText="0"/>
    </xf>
    <xf borderId="0" fillId="0" fontId="71" numFmtId="3" xfId="0" applyAlignment="1" applyFont="1" applyNumberFormat="1">
      <alignment horizontal="center" shrinkToFit="0" vertical="center" wrapText="0"/>
    </xf>
    <xf borderId="0" fillId="0" fontId="85" numFmtId="0" xfId="0" applyAlignment="1" applyFont="1">
      <alignment horizontal="center"/>
    </xf>
    <xf borderId="0" fillId="0" fontId="4" numFmtId="3" xfId="0" applyAlignment="1" applyFont="1" applyNumberFormat="1">
      <alignment horizontal="center" shrinkToFit="0" vertical="center" wrapText="1"/>
    </xf>
    <xf borderId="0" fillId="0" fontId="4" numFmtId="170" xfId="0" applyAlignment="1" applyFont="1" applyNumberFormat="1">
      <alignment horizontal="center" shrinkToFit="0" vertical="center" wrapText="1"/>
    </xf>
    <xf borderId="0" fillId="0" fontId="4" numFmtId="0" xfId="0" applyAlignment="1" applyFont="1">
      <alignment horizontal="center" shrinkToFit="0" vertical="center" wrapText="1"/>
    </xf>
    <xf borderId="0" fillId="0" fontId="4" numFmtId="2" xfId="0" applyAlignment="1" applyFont="1" applyNumberFormat="1">
      <alignment horizontal="center" shrinkToFit="0" vertical="center" wrapText="1"/>
    </xf>
    <xf borderId="0" fillId="0" fontId="5" numFmtId="169" xfId="0" applyAlignment="1" applyFont="1" applyNumberFormat="1">
      <alignment horizontal="center" shrinkToFit="0" vertical="center" wrapText="1"/>
    </xf>
    <xf borderId="0" fillId="0" fontId="5" numFmtId="3" xfId="0" applyAlignment="1" applyFont="1" applyNumberFormat="1">
      <alignment horizontal="center" shrinkToFit="0" vertical="center" wrapText="1"/>
    </xf>
    <xf borderId="0" fillId="0" fontId="5" numFmtId="166" xfId="0" applyAlignment="1" applyFont="1" applyNumberFormat="1">
      <alignment horizontal="center" shrinkToFit="0" vertical="center" wrapText="1"/>
    </xf>
    <xf borderId="0" fillId="0" fontId="86" numFmtId="0" xfId="0" applyAlignment="1" applyFont="1">
      <alignment horizontal="center" shrinkToFit="0" vertical="center" wrapText="1"/>
    </xf>
    <xf borderId="0" fillId="0" fontId="87" numFmtId="2" xfId="0" applyAlignment="1" applyFont="1" applyNumberFormat="1">
      <alignment horizontal="center" shrinkToFit="0" vertical="center" wrapText="1"/>
    </xf>
    <xf borderId="0" fillId="0" fontId="88" numFmtId="166" xfId="0" applyAlignment="1" applyFont="1" applyNumberFormat="1">
      <alignment horizontal="center" shrinkToFit="0" vertical="center" wrapText="1"/>
    </xf>
    <xf borderId="0" fillId="0" fontId="4" numFmtId="166" xfId="0" applyAlignment="1" applyFont="1" applyNumberFormat="1">
      <alignment horizontal="center" shrinkToFit="0" vertical="center" wrapText="1"/>
    </xf>
    <xf borderId="0" fillId="0" fontId="82" numFmtId="0" xfId="0" applyAlignment="1" applyFont="1">
      <alignment horizontal="center" shrinkToFit="0" vertical="center" wrapText="1"/>
    </xf>
    <xf borderId="0" fillId="0" fontId="4" numFmtId="3" xfId="0" applyAlignment="1" applyFont="1" applyNumberFormat="1">
      <alignment horizontal="left" shrinkToFit="0" vertical="center" wrapText="1"/>
    </xf>
    <xf borderId="0" fillId="0" fontId="89" numFmtId="166" xfId="0" applyAlignment="1" applyFont="1" applyNumberFormat="1">
      <alignment horizontal="center" shrinkToFit="0" vertical="center" wrapText="0"/>
    </xf>
    <xf borderId="0" fillId="0" fontId="90" numFmtId="166" xfId="0" applyAlignment="1" applyFont="1" applyNumberFormat="1">
      <alignment horizontal="center" shrinkToFit="0" vertical="center" wrapText="0"/>
    </xf>
    <xf borderId="21" fillId="2" fontId="35" numFmtId="0" xfId="0" applyAlignment="1" applyBorder="1" applyFont="1">
      <alignment horizontal="left" shrinkToFit="0" vertical="center" wrapText="0"/>
    </xf>
    <xf borderId="21" fillId="2" fontId="30" numFmtId="169" xfId="0" applyAlignment="1" applyBorder="1" applyFont="1" applyNumberFormat="1">
      <alignment horizontal="center" shrinkToFit="0" vertical="center" wrapText="0"/>
    </xf>
    <xf borderId="59" fillId="3" fontId="33" numFmtId="164" xfId="0" applyAlignment="1" applyBorder="1" applyFont="1" applyNumberFormat="1">
      <alignment horizontal="center" shrinkToFit="0" vertical="center" wrapText="1"/>
    </xf>
    <xf borderId="59" fillId="3" fontId="6" numFmtId="0" xfId="0" applyAlignment="1" applyBorder="1" applyFont="1">
      <alignment horizontal="center" shrinkToFit="0" vertical="center" wrapText="0"/>
    </xf>
    <xf borderId="59" fillId="3" fontId="6" numFmtId="166" xfId="0" applyAlignment="1" applyBorder="1" applyFont="1" applyNumberFormat="1">
      <alignment horizontal="center" shrinkToFit="0" vertical="center" wrapText="1"/>
    </xf>
    <xf borderId="58" fillId="9" fontId="6" numFmtId="0" xfId="0" applyAlignment="1" applyBorder="1" applyFont="1">
      <alignment horizontal="center" shrinkToFit="0" vertical="center" wrapText="1"/>
    </xf>
    <xf borderId="58" fillId="9" fontId="6" numFmtId="166" xfId="0" applyAlignment="1" applyBorder="1" applyFont="1" applyNumberFormat="1">
      <alignment horizontal="center" shrinkToFit="0" vertical="center" wrapText="1"/>
    </xf>
    <xf borderId="20" fillId="5" fontId="26" numFmtId="0" xfId="0" applyAlignment="1" applyBorder="1" applyFont="1">
      <alignment horizontal="center" shrinkToFit="0" vertical="center" wrapText="0"/>
    </xf>
    <xf borderId="10" fillId="3" fontId="26" numFmtId="0" xfId="0" applyAlignment="1" applyBorder="1" applyFont="1">
      <alignment horizontal="center" shrinkToFit="0" vertical="center" wrapText="0"/>
    </xf>
    <xf borderId="10" fillId="5" fontId="26" numFmtId="0" xfId="0" applyAlignment="1" applyBorder="1" applyFont="1">
      <alignment horizontal="center" shrinkToFit="0" vertical="center" wrapText="0"/>
    </xf>
    <xf borderId="10" fillId="5" fontId="26" numFmtId="169" xfId="0" applyAlignment="1" applyBorder="1" applyFont="1" applyNumberFormat="1">
      <alignment horizontal="center" shrinkToFit="0" vertical="center" wrapText="0"/>
    </xf>
    <xf borderId="52" fillId="5" fontId="26" numFmtId="0" xfId="0" applyAlignment="1" applyBorder="1" applyFont="1">
      <alignment horizontal="center" shrinkToFit="0" vertical="center" wrapText="0"/>
    </xf>
    <xf borderId="51" fillId="5" fontId="26" numFmtId="0" xfId="0" applyAlignment="1" applyBorder="1" applyFont="1">
      <alignment horizontal="center" shrinkToFit="0" vertical="center" wrapText="0"/>
    </xf>
    <xf borderId="14" fillId="3" fontId="26" numFmtId="0" xfId="0" applyAlignment="1" applyBorder="1" applyFont="1">
      <alignment horizontal="center" shrinkToFit="0" vertical="center" wrapText="0"/>
    </xf>
    <xf borderId="14" fillId="5" fontId="26" numFmtId="0" xfId="0" applyAlignment="1" applyBorder="1" applyFont="1">
      <alignment horizontal="center" shrinkToFit="0" vertical="center" wrapText="0"/>
    </xf>
    <xf borderId="14" fillId="5" fontId="26" numFmtId="169" xfId="0" applyAlignment="1" applyBorder="1" applyFont="1" applyNumberFormat="1">
      <alignment horizontal="center" shrinkToFit="0" vertical="center" wrapText="0"/>
    </xf>
    <xf borderId="18" fillId="5" fontId="26" numFmtId="0" xfId="0" applyAlignment="1" applyBorder="1" applyFont="1">
      <alignment horizontal="center" shrinkToFit="0" vertical="center" wrapText="0"/>
    </xf>
    <xf borderId="18" fillId="5" fontId="26" numFmtId="169" xfId="0" applyAlignment="1" applyBorder="1" applyFont="1" applyNumberFormat="1">
      <alignment horizontal="center" shrinkToFit="0" vertical="center" wrapText="0"/>
    </xf>
    <xf borderId="57" fillId="5" fontId="26" numFmtId="0" xfId="0" applyAlignment="1" applyBorder="1" applyFont="1">
      <alignment horizontal="center" shrinkToFit="0" vertical="center" wrapText="0"/>
    </xf>
    <xf borderId="14" fillId="3" fontId="26" numFmtId="1" xfId="0" applyAlignment="1" applyBorder="1" applyFont="1" applyNumberFormat="1">
      <alignment horizontal="center" shrinkToFit="0" vertical="center" wrapText="0"/>
    </xf>
    <xf borderId="14" fillId="5" fontId="37" numFmtId="169" xfId="0" applyAlignment="1" applyBorder="1" applyFont="1" applyNumberFormat="1">
      <alignment horizontal="left" shrinkToFit="0" vertical="center" wrapText="0"/>
    </xf>
    <xf borderId="69" fillId="5" fontId="26" numFmtId="0" xfId="0" applyAlignment="1" applyBorder="1" applyFont="1">
      <alignment horizontal="center" shrinkToFit="0" vertical="center" wrapText="0"/>
    </xf>
    <xf borderId="17" fillId="3" fontId="26" numFmtId="0" xfId="0" applyAlignment="1" applyBorder="1" applyFont="1">
      <alignment horizontal="center" shrinkToFit="0" vertical="center" wrapText="0"/>
    </xf>
    <xf borderId="70" fillId="5" fontId="26" numFmtId="0" xfId="0" applyAlignment="1" applyBorder="1" applyFont="1">
      <alignment horizontal="center" shrinkToFit="0" vertical="center" wrapText="0"/>
    </xf>
    <xf borderId="48" fillId="5" fontId="26" numFmtId="0" xfId="0" applyAlignment="1" applyBorder="1" applyFont="1">
      <alignment horizontal="center" shrinkToFit="0" vertical="center" wrapText="0"/>
    </xf>
    <xf borderId="18" fillId="3" fontId="26" numFmtId="0" xfId="0" applyAlignment="1" applyBorder="1" applyFont="1">
      <alignment horizontal="center" shrinkToFit="0" vertical="center" wrapText="0"/>
    </xf>
    <xf borderId="29" fillId="4" fontId="5" numFmtId="0" xfId="0" applyAlignment="1" applyBorder="1" applyFont="1">
      <alignment horizontal="center" shrinkToFit="0" vertical="center" wrapText="0"/>
    </xf>
    <xf borderId="29" fillId="4" fontId="5" numFmtId="169" xfId="0" applyAlignment="1" applyBorder="1" applyFont="1" applyNumberFormat="1">
      <alignment horizontal="center" shrinkToFit="0" vertical="center" wrapText="0"/>
    </xf>
    <xf borderId="24" fillId="3" fontId="5" numFmtId="0" xfId="0" applyAlignment="1" applyBorder="1" applyFont="1">
      <alignment horizontal="center" shrinkToFit="0" vertical="center" wrapText="0"/>
    </xf>
    <xf borderId="24" fillId="3" fontId="5" numFmtId="169" xfId="0" applyAlignment="1" applyBorder="1" applyFont="1" applyNumberFormat="1">
      <alignment horizontal="center" shrinkToFit="0" vertical="center" wrapText="0"/>
    </xf>
    <xf borderId="5" fillId="3" fontId="4" numFmtId="0" xfId="0" applyAlignment="1" applyBorder="1" applyFont="1">
      <alignment horizontal="center" shrinkToFit="0" vertical="center" wrapText="0"/>
    </xf>
    <xf borderId="5" fillId="3" fontId="5" numFmtId="0" xfId="0" applyAlignment="1" applyBorder="1" applyFont="1">
      <alignment horizontal="center" shrinkToFit="0" vertical="center" wrapText="0"/>
    </xf>
    <xf borderId="5" fillId="3" fontId="4" numFmtId="169" xfId="0" applyAlignment="1" applyBorder="1" applyFont="1" applyNumberFormat="1">
      <alignment horizontal="center" shrinkToFit="0" vertical="center" wrapText="0"/>
    </xf>
    <xf borderId="5" fillId="3" fontId="5" numFmtId="169" xfId="0" applyAlignment="1" applyBorder="1" applyFont="1" applyNumberFormat="1">
      <alignment horizontal="center" shrinkToFit="0" vertical="center" wrapText="0"/>
    </xf>
    <xf borderId="21" fillId="2" fontId="24" numFmtId="0" xfId="0" applyAlignment="1" applyBorder="1" applyFont="1">
      <alignment vertical="center"/>
    </xf>
    <xf borderId="21" fillId="2" fontId="33" numFmtId="0" xfId="0" applyAlignment="1" applyBorder="1" applyFont="1">
      <alignment horizontal="center" shrinkToFit="0" vertical="center" wrapText="1"/>
    </xf>
    <xf borderId="71" fillId="0" fontId="2" numFmtId="0" xfId="0" applyBorder="1" applyFont="1"/>
    <xf borderId="4" fillId="2" fontId="33" numFmtId="0" xfId="0" applyAlignment="1" applyBorder="1" applyFont="1">
      <alignment horizontal="center" shrinkToFit="0" vertical="center" wrapText="1"/>
    </xf>
    <xf borderId="5" fillId="0" fontId="29" numFmtId="0" xfId="0" applyAlignment="1" applyBorder="1" applyFont="1">
      <alignment horizontal="center" shrinkToFit="0" vertical="center" wrapText="1"/>
    </xf>
    <xf borderId="0" fillId="3" fontId="91" numFmtId="0" xfId="0" applyAlignment="1" applyFont="1">
      <alignment horizontal="left" shrinkToFit="0" vertical="center" wrapText="0"/>
    </xf>
    <xf borderId="46" fillId="9" fontId="27" numFmtId="0" xfId="0" applyAlignment="1" applyBorder="1" applyFont="1">
      <alignment horizontal="center" shrinkToFit="0" vertical="center" wrapText="1"/>
    </xf>
    <xf borderId="72" fillId="9" fontId="27" numFmtId="0" xfId="0" applyAlignment="1" applyBorder="1" applyFont="1">
      <alignment horizontal="center" shrinkToFit="0" vertical="center" wrapText="1"/>
    </xf>
    <xf borderId="10" fillId="5" fontId="45" numFmtId="0" xfId="0" applyAlignment="1" applyBorder="1" applyFont="1">
      <alignment horizontal="center" shrinkToFit="0" vertical="center" wrapText="0"/>
    </xf>
    <xf borderId="20" fillId="5" fontId="45" numFmtId="0" xfId="0" applyAlignment="1" applyBorder="1" applyFont="1">
      <alignment horizontal="center" shrinkToFit="0" vertical="center" wrapText="0"/>
    </xf>
    <xf borderId="14" fillId="5" fontId="45" numFmtId="0" xfId="0" applyAlignment="1" applyBorder="1" applyFont="1">
      <alignment horizontal="center" shrinkToFit="0" vertical="center" wrapText="0"/>
    </xf>
    <xf borderId="47" fillId="5" fontId="45" numFmtId="0" xfId="0" applyAlignment="1" applyBorder="1" applyFont="1">
      <alignment horizontal="center" shrinkToFit="0" vertical="center" wrapText="0"/>
    </xf>
    <xf borderId="14" fillId="3" fontId="92" numFmtId="0" xfId="0" applyAlignment="1" applyBorder="1" applyFont="1">
      <alignment horizontal="center" shrinkToFit="0" vertical="center" wrapText="0"/>
    </xf>
    <xf borderId="48" fillId="5" fontId="45" numFmtId="0" xfId="0" applyAlignment="1" applyBorder="1" applyFont="1">
      <alignment horizontal="center" shrinkToFit="0" vertical="center" wrapText="0"/>
    </xf>
    <xf borderId="57" fillId="5" fontId="45" numFmtId="0" xfId="0" applyAlignment="1" applyBorder="1" applyFont="1">
      <alignment horizontal="center" shrinkToFit="0" vertical="center" wrapText="0"/>
    </xf>
    <xf borderId="52" fillId="5" fontId="45" numFmtId="0" xfId="0" applyAlignment="1" applyBorder="1" applyFont="1">
      <alignment horizontal="center" shrinkToFit="0" vertical="center" wrapText="0"/>
    </xf>
    <xf borderId="10" fillId="5" fontId="45" numFmtId="0" xfId="0" applyBorder="1" applyFont="1"/>
    <xf borderId="10" fillId="5" fontId="25" numFmtId="0" xfId="0" applyAlignment="1" applyBorder="1" applyFont="1">
      <alignment horizontal="center" shrinkToFit="0" vertical="center" wrapText="1"/>
    </xf>
    <xf borderId="14" fillId="5" fontId="92" numFmtId="0" xfId="0" applyAlignment="1" applyBorder="1" applyFont="1">
      <alignment horizontal="center" shrinkToFit="0" vertical="center" wrapText="0"/>
    </xf>
    <xf borderId="18" fillId="5" fontId="45" numFmtId="0" xfId="0" applyAlignment="1" applyBorder="1" applyFont="1">
      <alignment horizontal="center" shrinkToFit="0" vertical="center" wrapText="0"/>
    </xf>
    <xf borderId="18" fillId="5" fontId="92" numFmtId="0" xfId="0" applyAlignment="1" applyBorder="1" applyFont="1">
      <alignment horizontal="center" shrinkToFit="0" vertical="center" wrapText="0"/>
    </xf>
    <xf borderId="20" fillId="5" fontId="26" numFmtId="0" xfId="0" applyAlignment="1" applyBorder="1" applyFont="1">
      <alignment horizontal="left" shrinkToFit="0" vertical="center" wrapText="0"/>
    </xf>
    <xf borderId="20" fillId="13" fontId="26" numFmtId="0" xfId="0" applyAlignment="1" applyBorder="1" applyFill="1" applyFont="1">
      <alignment horizontal="center" shrinkToFit="0" vertical="center" wrapText="0"/>
    </xf>
    <xf borderId="20" fillId="5" fontId="93" numFmtId="0" xfId="0" applyAlignment="1" applyBorder="1" applyFont="1">
      <alignment horizontal="left" shrinkToFit="0" vertical="center" wrapText="1"/>
    </xf>
    <xf borderId="5" fillId="3" fontId="26" numFmtId="0" xfId="0" applyAlignment="1" applyBorder="1" applyFont="1">
      <alignment horizontal="center" shrinkToFit="0" vertical="center" wrapText="0"/>
    </xf>
    <xf borderId="5" fillId="3" fontId="26" numFmtId="0" xfId="0" applyAlignment="1" applyBorder="1" applyFont="1">
      <alignment horizontal="center" vertical="center"/>
    </xf>
    <xf borderId="0" fillId="0" fontId="26" numFmtId="0" xfId="0" applyAlignment="1" applyFont="1">
      <alignment horizontal="center" vertical="center"/>
    </xf>
    <xf borderId="21" fillId="2" fontId="1" numFmtId="0" xfId="0" applyAlignment="1" applyBorder="1" applyFont="1">
      <alignment horizontal="center" vertical="center"/>
    </xf>
    <xf borderId="21" fillId="2" fontId="94" numFmtId="0" xfId="0" applyAlignment="1" applyBorder="1" applyFont="1">
      <alignment horizontal="left" vertical="center"/>
    </xf>
    <xf borderId="21" fillId="2" fontId="3" numFmtId="0" xfId="0" applyAlignment="1" applyBorder="1" applyFont="1">
      <alignment horizontal="center" vertical="center"/>
    </xf>
    <xf borderId="58" fillId="9" fontId="95" numFmtId="0" xfId="0" applyAlignment="1" applyBorder="1" applyFont="1">
      <alignment horizontal="center" vertical="center"/>
    </xf>
    <xf borderId="58" fillId="9" fontId="6" numFmtId="0" xfId="0" applyAlignment="1" applyBorder="1" applyFont="1">
      <alignment horizontal="center" vertical="center"/>
    </xf>
    <xf borderId="9" fillId="4" fontId="30" numFmtId="0" xfId="0" applyAlignment="1" applyBorder="1" applyFont="1">
      <alignment horizontal="center" vertical="center"/>
    </xf>
    <xf borderId="9" fillId="4" fontId="3" numFmtId="0" xfId="0" applyAlignment="1" applyBorder="1" applyFont="1">
      <alignment horizontal="left" vertical="center"/>
    </xf>
    <xf borderId="9" fillId="4" fontId="3" numFmtId="0" xfId="0" applyAlignment="1" applyBorder="1" applyFont="1">
      <alignment horizontal="center" vertical="center"/>
    </xf>
    <xf borderId="10" fillId="5" fontId="96" numFmtId="0" xfId="0" applyAlignment="1" applyBorder="1" applyFont="1">
      <alignment vertical="center"/>
    </xf>
    <xf borderId="10" fillId="5" fontId="97" numFmtId="0" xfId="0" applyAlignment="1" applyBorder="1" applyFont="1">
      <alignment horizontal="left" vertical="center"/>
    </xf>
    <xf borderId="10" fillId="5" fontId="97" numFmtId="0" xfId="0" applyAlignment="1" applyBorder="1" applyFont="1">
      <alignment horizontal="center" vertical="center"/>
    </xf>
    <xf borderId="10" fillId="3" fontId="97" numFmtId="0" xfId="0" applyAlignment="1" applyBorder="1" applyFont="1">
      <alignment horizontal="center" vertical="center"/>
    </xf>
    <xf borderId="18" fillId="5" fontId="97" numFmtId="0" xfId="0" applyAlignment="1" applyBorder="1" applyFont="1">
      <alignment horizontal="center" vertical="center"/>
    </xf>
    <xf borderId="18" fillId="5" fontId="97" numFmtId="0" xfId="0" applyAlignment="1" applyBorder="1" applyFont="1">
      <alignment horizontal="left" vertical="center"/>
    </xf>
    <xf borderId="18" fillId="3" fontId="97" numFmtId="0" xfId="0" applyAlignment="1" applyBorder="1" applyFont="1">
      <alignment horizontal="center" vertical="center"/>
    </xf>
    <xf borderId="33" fillId="4" fontId="30" numFmtId="0" xfId="0" applyAlignment="1" applyBorder="1" applyFont="1">
      <alignment horizontal="center" vertical="center"/>
    </xf>
    <xf borderId="33" fillId="4" fontId="3" numFmtId="0" xfId="0" applyAlignment="1" applyBorder="1" applyFont="1">
      <alignment horizontal="left" vertical="center"/>
    </xf>
    <xf borderId="33" fillId="4" fontId="3" numFmtId="0" xfId="0" applyAlignment="1" applyBorder="1" applyFont="1">
      <alignment horizontal="center" vertical="center"/>
    </xf>
    <xf borderId="14" fillId="5" fontId="96" numFmtId="0" xfId="0" applyAlignment="1" applyBorder="1" applyFont="1">
      <alignment vertical="center"/>
    </xf>
    <xf borderId="14" fillId="5" fontId="97" numFmtId="0" xfId="0" applyAlignment="1" applyBorder="1" applyFont="1">
      <alignment horizontal="left" vertical="center"/>
    </xf>
    <xf borderId="14" fillId="5" fontId="97" numFmtId="0" xfId="0" applyAlignment="1" applyBorder="1" applyFont="1">
      <alignment horizontal="center" shrinkToFit="0" vertical="center" wrapText="1"/>
    </xf>
    <xf borderId="14" fillId="5" fontId="77" numFmtId="0" xfId="0" applyAlignment="1" applyBorder="1" applyFont="1">
      <alignment horizontal="center" shrinkToFit="0" vertical="center" wrapText="1"/>
    </xf>
    <xf borderId="14" fillId="5" fontId="4" numFmtId="0" xfId="0" applyAlignment="1" applyBorder="1" applyFont="1">
      <alignment horizontal="center" vertical="center"/>
    </xf>
    <xf borderId="14" fillId="5" fontId="97" numFmtId="0" xfId="0" applyAlignment="1" applyBorder="1" applyFont="1">
      <alignment horizontal="center" vertical="center"/>
    </xf>
    <xf borderId="14" fillId="13" fontId="97" numFmtId="0" xfId="0" applyAlignment="1" applyBorder="1" applyFont="1">
      <alignment horizontal="center" vertical="center"/>
    </xf>
    <xf borderId="14" fillId="3" fontId="97" numFmtId="0" xfId="0" applyAlignment="1" applyBorder="1" applyFont="1">
      <alignment horizontal="center" vertical="center"/>
    </xf>
    <xf borderId="14" fillId="5" fontId="96" numFmtId="0" xfId="0" applyBorder="1" applyFont="1"/>
    <xf borderId="18" fillId="5" fontId="96" numFmtId="0" xfId="0" applyBorder="1" applyFont="1"/>
    <xf borderId="29" fillId="4" fontId="30" numFmtId="0" xfId="0" applyAlignment="1" applyBorder="1" applyFont="1">
      <alignment horizontal="center" vertical="center"/>
    </xf>
    <xf borderId="29" fillId="4" fontId="3" numFmtId="0" xfId="0" applyAlignment="1" applyBorder="1" applyFont="1">
      <alignment horizontal="left" vertical="center"/>
    </xf>
    <xf borderId="29" fillId="4" fontId="3" numFmtId="0" xfId="0" applyAlignment="1" applyBorder="1" applyFont="1">
      <alignment horizontal="center" vertical="center"/>
    </xf>
    <xf borderId="20" fillId="5" fontId="96" numFmtId="0" xfId="0" applyAlignment="1" applyBorder="1" applyFont="1">
      <alignment vertical="center"/>
    </xf>
    <xf borderId="63" fillId="5" fontId="26" numFmtId="0" xfId="0" applyAlignment="1" applyBorder="1" applyFont="1">
      <alignment horizontal="left" shrinkToFit="0" vertical="center" wrapText="1"/>
    </xf>
    <xf borderId="20" fillId="3" fontId="97" numFmtId="0" xfId="0" applyAlignment="1" applyBorder="1" applyFont="1">
      <alignment horizontal="center" vertical="center"/>
    </xf>
    <xf borderId="20" fillId="5" fontId="97" numFmtId="0" xfId="0" applyAlignment="1" applyBorder="1" applyFont="1">
      <alignment horizontal="center" vertical="center"/>
    </xf>
    <xf borderId="29" fillId="4" fontId="3" numFmtId="0" xfId="0" applyAlignment="1" applyBorder="1" applyFont="1">
      <alignment horizontal="center" shrinkToFit="0" vertical="center" wrapText="1"/>
    </xf>
    <xf borderId="29" fillId="4" fontId="48" numFmtId="0" xfId="0" applyAlignment="1" applyBorder="1" applyFont="1">
      <alignment vertical="center"/>
    </xf>
    <xf borderId="10" fillId="5" fontId="77" numFmtId="0" xfId="0" applyAlignment="1" applyBorder="1" applyFont="1">
      <alignment horizontal="center" shrinkToFit="0" vertical="center" wrapText="1"/>
    </xf>
    <xf borderId="18" fillId="5" fontId="96" numFmtId="0" xfId="0" applyAlignment="1" applyBorder="1" applyFont="1">
      <alignment vertical="center"/>
    </xf>
    <xf borderId="5" fillId="3" fontId="8" numFmtId="0" xfId="0" applyAlignment="1" applyBorder="1" applyFont="1">
      <alignment horizontal="center" vertical="center"/>
    </xf>
    <xf borderId="5" fillId="3" fontId="8" numFmtId="0" xfId="0" applyAlignment="1" applyBorder="1" applyFont="1">
      <alignment horizontal="left" vertical="center"/>
    </xf>
    <xf borderId="0" fillId="13" fontId="8" numFmtId="0" xfId="0" applyAlignment="1" applyFont="1">
      <alignment horizontal="center" vertical="center"/>
    </xf>
    <xf borderId="0" fillId="13" fontId="8" numFmtId="0" xfId="0" applyAlignment="1" applyFont="1">
      <alignment horizontal="left" vertical="center"/>
    </xf>
    <xf borderId="21" fillId="2" fontId="30" numFmtId="2" xfId="0" applyAlignment="1" applyBorder="1" applyFont="1" applyNumberFormat="1">
      <alignment horizontal="left" shrinkToFit="0" vertical="center" wrapText="0"/>
    </xf>
    <xf borderId="21" fillId="2" fontId="3" numFmtId="4" xfId="0" applyAlignment="1" applyBorder="1" applyFont="1" applyNumberFormat="1">
      <alignment horizontal="center" shrinkToFit="0" vertical="center" wrapText="0"/>
    </xf>
    <xf borderId="5" fillId="3" fontId="32" numFmtId="0" xfId="0" applyAlignment="1" applyBorder="1" applyFont="1">
      <alignment horizontal="left" shrinkToFit="0" vertical="center" wrapText="0"/>
    </xf>
    <xf borderId="58" fillId="9" fontId="6" numFmtId="0" xfId="0" applyAlignment="1" applyBorder="1" applyFont="1">
      <alignment horizontal="center" shrinkToFit="0" wrapText="1"/>
    </xf>
    <xf borderId="58" fillId="9" fontId="98" numFmtId="0" xfId="0" applyAlignment="1" applyBorder="1" applyFont="1">
      <alignment horizontal="center" shrinkToFit="0" vertical="center" wrapText="1"/>
    </xf>
    <xf borderId="58" fillId="9" fontId="6" numFmtId="4" xfId="0" applyAlignment="1" applyBorder="1" applyFont="1" applyNumberFormat="1">
      <alignment horizontal="center" shrinkToFit="0" vertical="center" wrapText="1"/>
    </xf>
    <xf borderId="9" fillId="4" fontId="35" numFmtId="0" xfId="0" applyAlignment="1" applyBorder="1" applyFont="1">
      <alignment horizontal="left" shrinkToFit="0" vertical="center" wrapText="0"/>
    </xf>
    <xf borderId="9" fillId="4" fontId="33" numFmtId="2" xfId="0" applyAlignment="1" applyBorder="1" applyFont="1" applyNumberFormat="1">
      <alignment horizontal="left" shrinkToFit="0" vertical="center" wrapText="0"/>
    </xf>
    <xf borderId="9" fillId="4" fontId="33" numFmtId="4" xfId="0" applyAlignment="1" applyBorder="1" applyFont="1" applyNumberFormat="1">
      <alignment horizontal="center" shrinkToFit="0" vertical="center" wrapText="0"/>
    </xf>
    <xf borderId="10" fillId="5" fontId="29" numFmtId="0" xfId="0" applyAlignment="1" applyBorder="1" applyFont="1">
      <alignment horizontal="center" shrinkToFit="0" vertical="center" wrapText="0"/>
    </xf>
    <xf borderId="10" fillId="5" fontId="29" numFmtId="4" xfId="0" applyAlignment="1" applyBorder="1" applyFont="1" applyNumberFormat="1">
      <alignment horizontal="center" shrinkToFit="0" vertical="center" wrapText="0"/>
    </xf>
    <xf borderId="14" fillId="5" fontId="29" numFmtId="4" xfId="0" applyAlignment="1" applyBorder="1" applyFont="1" applyNumberFormat="1">
      <alignment horizontal="center" shrinkToFit="0" vertical="center" wrapText="0"/>
    </xf>
    <xf borderId="14" fillId="3" fontId="99" numFmtId="0" xfId="0" applyAlignment="1" applyBorder="1" applyFont="1">
      <alignment horizontal="left" shrinkToFit="0" vertical="center" wrapText="0"/>
    </xf>
    <xf borderId="14" fillId="3" fontId="26" numFmtId="2" xfId="0" applyAlignment="1" applyBorder="1" applyFont="1" applyNumberFormat="1">
      <alignment horizontal="center" shrinkToFit="0" vertical="center" wrapText="0"/>
    </xf>
    <xf borderId="14" fillId="3" fontId="37" numFmtId="2" xfId="0" applyAlignment="1" applyBorder="1" applyFont="1" applyNumberFormat="1">
      <alignment horizontal="center" shrinkToFit="0" vertical="center" wrapText="0"/>
    </xf>
    <xf borderId="14" fillId="5" fontId="37" numFmtId="2" xfId="0" applyAlignment="1" applyBorder="1" applyFont="1" applyNumberFormat="1">
      <alignment horizontal="center" shrinkToFit="0" vertical="center" wrapText="0"/>
    </xf>
    <xf borderId="14" fillId="5" fontId="26" numFmtId="2" xfId="0" applyAlignment="1" applyBorder="1" applyFont="1" applyNumberFormat="1">
      <alignment horizontal="center" shrinkToFit="0" vertical="center" wrapText="0"/>
    </xf>
    <xf borderId="14" fillId="5" fontId="26" numFmtId="4" xfId="0" applyAlignment="1" applyBorder="1" applyFont="1" applyNumberFormat="1">
      <alignment horizontal="center" shrinkToFit="0" vertical="center" wrapText="0"/>
    </xf>
    <xf borderId="14" fillId="3" fontId="26" numFmtId="4" xfId="0" applyAlignment="1" applyBorder="1" applyFont="1" applyNumberFormat="1">
      <alignment horizontal="center" shrinkToFit="0" vertical="center" wrapText="0"/>
    </xf>
    <xf borderId="14" fillId="5" fontId="100" numFmtId="4" xfId="0" applyBorder="1" applyFont="1" applyNumberFormat="1"/>
    <xf borderId="14" fillId="5" fontId="26" numFmtId="3" xfId="0" applyAlignment="1" applyBorder="1" applyFont="1" applyNumberFormat="1">
      <alignment horizontal="center" shrinkToFit="0" vertical="center" wrapText="0"/>
    </xf>
    <xf borderId="18" fillId="3" fontId="26" numFmtId="4" xfId="0" applyAlignment="1" applyBorder="1" applyFont="1" applyNumberFormat="1">
      <alignment horizontal="center" shrinkToFit="0" vertical="center" wrapText="0"/>
    </xf>
    <xf borderId="18" fillId="5" fontId="26" numFmtId="4" xfId="0" applyAlignment="1" applyBorder="1" applyFont="1" applyNumberFormat="1">
      <alignment horizontal="center" shrinkToFit="0" vertical="center" wrapText="0"/>
    </xf>
    <xf borderId="18" fillId="5" fontId="26" numFmtId="3" xfId="0" applyAlignment="1" applyBorder="1" applyFont="1" applyNumberFormat="1">
      <alignment horizontal="center" shrinkToFit="0" vertical="center" wrapText="0"/>
    </xf>
    <xf borderId="18" fillId="5" fontId="29" numFmtId="4" xfId="0" applyAlignment="1" applyBorder="1" applyFont="1" applyNumberFormat="1">
      <alignment horizontal="center" shrinkToFit="0" vertical="center" wrapText="0"/>
    </xf>
    <xf borderId="29" fillId="4" fontId="33" numFmtId="2" xfId="0" applyAlignment="1" applyBorder="1" applyFont="1" applyNumberFormat="1">
      <alignment horizontal="left" shrinkToFit="0" vertical="center" wrapText="0"/>
    </xf>
    <xf borderId="20" fillId="5" fontId="45" numFmtId="0" xfId="0" applyAlignment="1" applyBorder="1" applyFont="1">
      <alignment horizontal="left" shrinkToFit="0" vertical="center" wrapText="1"/>
    </xf>
    <xf borderId="10" fillId="5" fontId="63" numFmtId="0" xfId="0" applyAlignment="1" applyBorder="1" applyFont="1">
      <alignment horizontal="center" shrinkToFit="0" vertical="center" wrapText="0"/>
    </xf>
    <xf borderId="10" fillId="5" fontId="101" numFmtId="4" xfId="0" applyAlignment="1" applyBorder="1" applyFont="1" applyNumberFormat="1">
      <alignment horizontal="center" shrinkToFit="0" vertical="center" wrapText="0"/>
    </xf>
    <xf borderId="14" fillId="3" fontId="45" numFmtId="0" xfId="0" applyAlignment="1" applyBorder="1" applyFont="1">
      <alignment horizontal="center" shrinkToFit="0" vertical="center" wrapText="0"/>
    </xf>
    <xf borderId="14" fillId="5" fontId="63" numFmtId="0" xfId="0" applyAlignment="1" applyBorder="1" applyFont="1">
      <alignment horizontal="center" shrinkToFit="0" vertical="center" wrapText="0"/>
    </xf>
    <xf borderId="14" fillId="5" fontId="101" numFmtId="4" xfId="0" applyAlignment="1" applyBorder="1" applyFont="1" applyNumberFormat="1">
      <alignment horizontal="center" shrinkToFit="0" vertical="center" wrapText="0"/>
    </xf>
    <xf borderId="14" fillId="3" fontId="59" numFmtId="0" xfId="0" applyAlignment="1" applyBorder="1" applyFont="1">
      <alignment horizontal="left" shrinkToFit="0" vertical="center" wrapText="0"/>
    </xf>
    <xf borderId="14" fillId="3" fontId="45" numFmtId="2" xfId="0" applyAlignment="1" applyBorder="1" applyFont="1" applyNumberFormat="1">
      <alignment horizontal="center" shrinkToFit="0" vertical="center" wrapText="0"/>
    </xf>
    <xf borderId="14" fillId="5" fontId="63" numFmtId="2" xfId="0" applyAlignment="1" applyBorder="1" applyFont="1" applyNumberFormat="1">
      <alignment horizontal="center" shrinkToFit="0" vertical="center" wrapText="0"/>
    </xf>
    <xf borderId="14" fillId="5" fontId="63" numFmtId="4" xfId="0" applyAlignment="1" applyBorder="1" applyFont="1" applyNumberFormat="1">
      <alignment horizontal="center" shrinkToFit="0" vertical="center" wrapText="0"/>
    </xf>
    <xf borderId="14" fillId="3" fontId="45" numFmtId="4" xfId="0" applyAlignment="1" applyBorder="1" applyFont="1" applyNumberFormat="1">
      <alignment horizontal="center" shrinkToFit="0" vertical="center" wrapText="0"/>
    </xf>
    <xf borderId="14" fillId="5" fontId="102" numFmtId="4" xfId="0" applyBorder="1" applyFont="1" applyNumberFormat="1"/>
    <xf borderId="14" fillId="5" fontId="63" numFmtId="3" xfId="0" applyAlignment="1" applyBorder="1" applyFont="1" applyNumberFormat="1">
      <alignment horizontal="center" shrinkToFit="0" vertical="center" wrapText="0"/>
    </xf>
    <xf borderId="18" fillId="3" fontId="59" numFmtId="0" xfId="0" applyAlignment="1" applyBorder="1" applyFont="1">
      <alignment horizontal="left" shrinkToFit="0" vertical="center" wrapText="0"/>
    </xf>
    <xf borderId="18" fillId="3" fontId="32" numFmtId="0" xfId="0" applyAlignment="1" applyBorder="1" applyFont="1">
      <alignment horizontal="center" shrinkToFit="0" vertical="center" wrapText="0"/>
    </xf>
    <xf borderId="18" fillId="5" fontId="29" numFmtId="0" xfId="0" applyAlignment="1" applyBorder="1" applyFont="1">
      <alignment horizontal="center" shrinkToFit="0" vertical="center" wrapText="0"/>
    </xf>
    <xf borderId="10" fillId="5" fontId="29" numFmtId="4" xfId="0" applyAlignment="1" applyBorder="1" applyFont="1" applyNumberFormat="1">
      <alignment horizontal="center"/>
    </xf>
    <xf borderId="10" fillId="5" fontId="26" numFmtId="4" xfId="0" applyAlignment="1" applyBorder="1" applyFont="1" applyNumberFormat="1">
      <alignment horizontal="center" shrinkToFit="0" vertical="center" wrapText="0"/>
    </xf>
    <xf borderId="10" fillId="5" fontId="26" numFmtId="3" xfId="0" applyAlignment="1" applyBorder="1" applyFont="1" applyNumberFormat="1">
      <alignment horizontal="center" shrinkToFit="0" vertical="center" wrapText="0"/>
    </xf>
    <xf borderId="10" fillId="5" fontId="26" numFmtId="0" xfId="0" applyAlignment="1" applyBorder="1" applyFont="1">
      <alignment horizontal="center" shrinkToFit="0" vertical="center" wrapText="1"/>
    </xf>
    <xf borderId="10" fillId="5" fontId="29" numFmtId="0" xfId="0" applyAlignment="1" applyBorder="1" applyFont="1">
      <alignment shrinkToFit="0" vertical="center" wrapText="1"/>
    </xf>
    <xf borderId="20" fillId="5" fontId="37" numFmtId="2" xfId="0" applyAlignment="1" applyBorder="1" applyFont="1" applyNumberFormat="1">
      <alignment horizontal="left" shrinkToFit="0" vertical="center" wrapText="1"/>
    </xf>
    <xf borderId="10" fillId="5" fontId="26" numFmtId="166" xfId="0" applyAlignment="1" applyBorder="1" applyFont="1" applyNumberFormat="1">
      <alignment horizontal="center" shrinkToFit="0" vertical="center" wrapText="0"/>
    </xf>
    <xf borderId="18" fillId="5" fontId="26" numFmtId="0" xfId="0" applyAlignment="1" applyBorder="1" applyFont="1">
      <alignment horizontal="center" shrinkToFit="0" vertical="center" wrapText="1"/>
    </xf>
    <xf borderId="14" fillId="3" fontId="26" numFmtId="0" xfId="0" applyAlignment="1" applyBorder="1" applyFont="1">
      <alignment shrinkToFit="0" vertical="center" wrapText="1"/>
    </xf>
    <xf borderId="14" fillId="5" fontId="26" numFmtId="0" xfId="0" applyAlignment="1" applyBorder="1" applyFont="1">
      <alignment horizontal="center" shrinkToFit="0" vertical="center" wrapText="1"/>
    </xf>
    <xf borderId="14" fillId="5" fontId="26" numFmtId="166" xfId="0" applyAlignment="1" applyBorder="1" applyFont="1" applyNumberFormat="1">
      <alignment horizontal="center" shrinkToFit="0" vertical="center" wrapText="0"/>
    </xf>
    <xf borderId="52" fillId="5" fontId="26" numFmtId="0" xfId="0" applyAlignment="1" applyBorder="1" applyFont="1">
      <alignment horizontal="center" shrinkToFit="0" vertical="center" wrapText="1"/>
    </xf>
    <xf borderId="18" fillId="3" fontId="26" numFmtId="0" xfId="0" applyAlignment="1" applyBorder="1" applyFont="1">
      <alignment shrinkToFit="0" vertical="center" wrapText="1"/>
    </xf>
    <xf borderId="18" fillId="5" fontId="26" numFmtId="166" xfId="0" applyAlignment="1" applyBorder="1" applyFont="1" applyNumberFormat="1">
      <alignment horizontal="center" shrinkToFit="0" vertical="center" wrapText="0"/>
    </xf>
    <xf borderId="29" fillId="4" fontId="24" numFmtId="0" xfId="0" applyAlignment="1" applyBorder="1" applyFont="1">
      <alignment horizontal="center" shrinkToFit="0" vertical="center" wrapText="1"/>
    </xf>
    <xf borderId="29" fillId="4" fontId="24" numFmtId="2" xfId="0" applyAlignment="1" applyBorder="1" applyFont="1" applyNumberFormat="1">
      <alignment horizontal="left" shrinkToFit="0" vertical="center" wrapText="1"/>
    </xf>
    <xf borderId="20" fillId="5" fontId="25" numFmtId="0" xfId="0" applyAlignment="1" applyBorder="1" applyFont="1">
      <alignment horizontal="center" shrinkToFit="0" vertical="center" wrapText="1"/>
    </xf>
    <xf borderId="20" fillId="5" fontId="37" numFmtId="0" xfId="0" applyAlignment="1" applyBorder="1" applyFont="1">
      <alignment horizontal="center" shrinkToFit="0" vertical="center" wrapText="1"/>
    </xf>
    <xf borderId="10" fillId="5" fontId="29" numFmtId="4" xfId="0" applyAlignment="1" applyBorder="1" applyFont="1" applyNumberFormat="1">
      <alignment shrinkToFit="0" vertical="center" wrapText="1"/>
    </xf>
    <xf borderId="10" fillId="5" fontId="26" numFmtId="4" xfId="0" applyAlignment="1" applyBorder="1" applyFont="1" applyNumberFormat="1">
      <alignment shrinkToFit="0" vertical="center" wrapText="1"/>
    </xf>
    <xf borderId="10" fillId="5" fontId="103" numFmtId="166" xfId="0" applyAlignment="1" applyBorder="1" applyFont="1" applyNumberFormat="1">
      <alignment horizontal="left" shrinkToFit="0" vertical="center" wrapText="1"/>
    </xf>
    <xf borderId="14" fillId="13" fontId="26" numFmtId="0" xfId="0" applyAlignment="1" applyBorder="1" applyFont="1">
      <alignment shrinkToFit="0" vertical="center" wrapText="1"/>
    </xf>
    <xf borderId="14" fillId="13" fontId="26" numFmtId="49" xfId="0" applyAlignment="1" applyBorder="1" applyFont="1" applyNumberFormat="1">
      <alignment shrinkToFit="0" vertical="center" wrapText="1"/>
    </xf>
    <xf borderId="14" fillId="5" fontId="26" numFmtId="4" xfId="0" applyAlignment="1" applyBorder="1" applyFont="1" applyNumberFormat="1">
      <alignment shrinkToFit="0" vertical="center" wrapText="1"/>
    </xf>
    <xf borderId="14" fillId="5" fontId="103" numFmtId="166" xfId="0" applyAlignment="1" applyBorder="1" applyFont="1" applyNumberFormat="1">
      <alignment horizontal="left" shrinkToFit="0" vertical="center" wrapText="1"/>
    </xf>
    <xf borderId="57" fillId="5" fontId="37" numFmtId="0" xfId="0" applyAlignment="1" applyBorder="1" applyFont="1">
      <alignment horizontal="center" shrinkToFit="0" vertical="center" wrapText="1"/>
    </xf>
    <xf borderId="14" fillId="5" fontId="26" numFmtId="0" xfId="0" applyAlignment="1" applyBorder="1" applyFont="1">
      <alignment shrinkToFit="0" vertical="center" wrapText="1"/>
    </xf>
    <xf borderId="18" fillId="5" fontId="26" numFmtId="2" xfId="0" applyAlignment="1" applyBorder="1" applyFont="1" applyNumberFormat="1">
      <alignment horizontal="left" shrinkToFit="0" vertical="center" wrapText="1"/>
    </xf>
    <xf borderId="14" fillId="5" fontId="25" numFmtId="0" xfId="0" applyAlignment="1" applyBorder="1" applyFont="1">
      <alignment shrinkToFit="0" vertical="center" wrapText="1"/>
    </xf>
    <xf borderId="14" fillId="5" fontId="26" numFmtId="2" xfId="0" applyAlignment="1" applyBorder="1" applyFont="1" applyNumberFormat="1">
      <alignment horizontal="left" shrinkToFit="0" vertical="center" wrapText="1"/>
    </xf>
    <xf borderId="18" fillId="5" fontId="25" numFmtId="0" xfId="0" applyAlignment="1" applyBorder="1" applyFont="1">
      <alignment horizontal="center" shrinkToFit="0" vertical="center" wrapText="1"/>
    </xf>
    <xf borderId="18" fillId="5" fontId="26" numFmtId="0" xfId="0" applyAlignment="1" applyBorder="1" applyFont="1">
      <alignment shrinkToFit="0" vertical="center" wrapText="1"/>
    </xf>
    <xf borderId="33" fillId="4" fontId="24" numFmtId="2" xfId="0" applyAlignment="1" applyBorder="1" applyFont="1" applyNumberFormat="1">
      <alignment horizontal="left" shrinkToFit="0" vertical="center" wrapText="0"/>
    </xf>
    <xf borderId="33" fillId="4" fontId="24" numFmtId="4" xfId="0" applyAlignment="1" applyBorder="1" applyFont="1" applyNumberFormat="1">
      <alignment horizontal="center" shrinkToFit="0" vertical="center" wrapText="0"/>
    </xf>
    <xf borderId="14" fillId="5" fontId="43" numFmtId="0" xfId="0" applyBorder="1" applyFont="1"/>
    <xf borderId="14" fillId="5" fontId="32" numFmtId="0" xfId="0" applyAlignment="1" applyBorder="1" applyFont="1">
      <alignment horizontal="center" shrinkToFit="0" vertical="center" wrapText="1"/>
    </xf>
    <xf borderId="14" fillId="5" fontId="32" numFmtId="0" xfId="0" applyAlignment="1" applyBorder="1" applyFont="1">
      <alignment horizontal="center" shrinkToFit="0" vertical="center" wrapText="0"/>
    </xf>
    <xf borderId="14" fillId="5" fontId="26" numFmtId="2" xfId="0" applyAlignment="1" applyBorder="1" applyFont="1" applyNumberFormat="1">
      <alignment horizontal="left" shrinkToFit="0" vertical="center" wrapText="0"/>
    </xf>
    <xf borderId="14" fillId="3" fontId="37" numFmtId="171" xfId="0" applyAlignment="1" applyBorder="1" applyFont="1" applyNumberFormat="1">
      <alignment horizontal="center" shrinkToFit="0" vertical="center" wrapText="0"/>
    </xf>
    <xf borderId="18" fillId="5" fontId="37" numFmtId="2" xfId="0" applyAlignment="1" applyBorder="1" applyFont="1" applyNumberFormat="1">
      <alignment horizontal="left" shrinkToFit="0" vertical="center" wrapText="0"/>
    </xf>
    <xf borderId="18" fillId="3" fontId="37" numFmtId="171" xfId="0" applyAlignment="1" applyBorder="1" applyFont="1" applyNumberFormat="1">
      <alignment horizontal="center" shrinkToFit="0" vertical="center" wrapText="0"/>
    </xf>
    <xf borderId="18" fillId="3" fontId="37" numFmtId="1" xfId="0" applyAlignment="1" applyBorder="1" applyFont="1" applyNumberFormat="1">
      <alignment horizontal="center" shrinkToFit="0" vertical="center" wrapText="0"/>
    </xf>
    <xf borderId="18" fillId="5" fontId="43" numFmtId="0" xfId="0" applyBorder="1" applyFont="1"/>
    <xf borderId="29" fillId="4" fontId="24" numFmtId="2" xfId="0" applyAlignment="1" applyBorder="1" applyFont="1" applyNumberFormat="1">
      <alignment horizontal="left" shrinkToFit="0" vertical="center" wrapText="0"/>
    </xf>
    <xf borderId="10" fillId="5" fontId="26" numFmtId="2" xfId="0" applyAlignment="1" applyBorder="1" applyFont="1" applyNumberFormat="1">
      <alignment horizontal="left" shrinkToFit="0" vertical="center" wrapText="0"/>
    </xf>
    <xf borderId="10" fillId="3" fontId="25" numFmtId="0" xfId="0" applyAlignment="1" applyBorder="1" applyFont="1">
      <alignment horizontal="center" shrinkToFit="0" vertical="center" wrapText="0"/>
    </xf>
    <xf borderId="14" fillId="5" fontId="29" numFmtId="0" xfId="0" applyAlignment="1" applyBorder="1" applyFont="1">
      <alignment horizontal="center" shrinkToFit="0" vertical="center" wrapText="0"/>
    </xf>
    <xf borderId="18" fillId="5" fontId="26" numFmtId="2" xfId="0" applyAlignment="1" applyBorder="1" applyFont="1" applyNumberFormat="1">
      <alignment horizontal="left" shrinkToFit="0" vertical="center" wrapText="0"/>
    </xf>
    <xf borderId="33" fillId="4" fontId="24" numFmtId="2" xfId="0" applyAlignment="1" applyBorder="1" applyFont="1" applyNumberFormat="1">
      <alignment horizontal="center" shrinkToFit="0" vertical="center" wrapText="0"/>
    </xf>
    <xf borderId="33" fillId="4" fontId="33" numFmtId="4" xfId="0" applyAlignment="1" applyBorder="1" applyFont="1" applyNumberFormat="1">
      <alignment horizontal="center" shrinkToFit="0" vertical="center" wrapText="0"/>
    </xf>
    <xf borderId="73" fillId="4" fontId="33" numFmtId="0" xfId="0" applyAlignment="1" applyBorder="1" applyFont="1">
      <alignment horizontal="center" shrinkToFit="0" vertical="center" wrapText="0"/>
    </xf>
    <xf borderId="73" fillId="4" fontId="24" numFmtId="0" xfId="0" applyAlignment="1" applyBorder="1" applyFont="1">
      <alignment horizontal="center" shrinkToFit="0" vertical="center" wrapText="0"/>
    </xf>
    <xf borderId="73" fillId="4" fontId="24" numFmtId="2" xfId="0" applyAlignment="1" applyBorder="1" applyFont="1" applyNumberFormat="1">
      <alignment horizontal="left" shrinkToFit="0" vertical="center" wrapText="0"/>
    </xf>
    <xf borderId="73" fillId="4" fontId="24" numFmtId="2" xfId="0" applyAlignment="1" applyBorder="1" applyFont="1" applyNumberFormat="1">
      <alignment horizontal="center" shrinkToFit="0" vertical="center" wrapText="0"/>
    </xf>
    <xf borderId="73" fillId="4" fontId="24" numFmtId="4" xfId="0" applyAlignment="1" applyBorder="1" applyFont="1" applyNumberFormat="1">
      <alignment horizontal="center" shrinkToFit="0" vertical="center" wrapText="0"/>
    </xf>
    <xf borderId="18" fillId="5" fontId="103" numFmtId="0" xfId="0" applyAlignment="1" applyBorder="1" applyFont="1">
      <alignment horizontal="left" shrinkToFit="0" vertical="center" wrapText="1"/>
    </xf>
    <xf borderId="20" fillId="3" fontId="26" numFmtId="0" xfId="0" applyAlignment="1" applyBorder="1" applyFont="1">
      <alignment horizontal="center" shrinkToFit="0" vertical="center" wrapText="0"/>
    </xf>
    <xf borderId="18" fillId="5" fontId="37" numFmtId="2" xfId="0" applyAlignment="1" applyBorder="1" applyFont="1" applyNumberFormat="1">
      <alignment horizontal="left" shrinkToFit="0" vertical="center" wrapText="1"/>
    </xf>
    <xf borderId="14" fillId="5" fontId="26" numFmtId="0" xfId="0" applyAlignment="1" applyBorder="1" applyFont="1">
      <alignment horizontal="left" shrinkToFit="0" vertical="center" wrapText="1"/>
    </xf>
    <xf borderId="14" fillId="5" fontId="45" numFmtId="0" xfId="0" applyAlignment="1" applyBorder="1" applyFont="1">
      <alignment horizontal="left" shrinkToFit="0" vertical="center" wrapText="1"/>
    </xf>
    <xf borderId="14" fillId="5" fontId="29" numFmtId="4" xfId="0" applyAlignment="1" applyBorder="1" applyFont="1" applyNumberFormat="1">
      <alignment horizontal="center" shrinkToFit="0" vertical="center" wrapText="1"/>
    </xf>
    <xf borderId="10" fillId="5" fontId="26" numFmtId="0" xfId="0" applyAlignment="1" applyBorder="1" applyFont="1">
      <alignment horizontal="left" shrinkToFit="0" vertical="center" wrapText="1"/>
    </xf>
    <xf borderId="10" fillId="5" fontId="45" numFmtId="0" xfId="0" applyAlignment="1" applyBorder="1" applyFont="1">
      <alignment horizontal="left" shrinkToFit="0" vertical="center" wrapText="1"/>
    </xf>
    <xf borderId="10" fillId="3" fontId="26" numFmtId="0" xfId="0" applyAlignment="1" applyBorder="1" applyFont="1">
      <alignment horizontal="center" shrinkToFit="0" vertical="center" wrapText="1"/>
    </xf>
    <xf borderId="10" fillId="5" fontId="29" numFmtId="4" xfId="0" applyAlignment="1" applyBorder="1" applyFont="1" applyNumberFormat="1">
      <alignment horizontal="center" shrinkToFit="0" vertical="center" wrapText="1"/>
    </xf>
    <xf borderId="14" fillId="5" fontId="29" numFmtId="0" xfId="0" applyAlignment="1" applyBorder="1" applyFont="1">
      <alignment horizontal="center" shrinkToFit="0" vertical="center" wrapText="1"/>
    </xf>
    <xf borderId="14" fillId="3" fontId="26" numFmtId="0" xfId="0" applyAlignment="1" applyBorder="1" applyFont="1">
      <alignment horizontal="center" shrinkToFit="0" vertical="center" wrapText="1"/>
    </xf>
    <xf borderId="18" fillId="5" fontId="29" numFmtId="0" xfId="0" applyAlignment="1" applyBorder="1" applyFont="1">
      <alignment horizontal="center" shrinkToFit="0" vertical="center" wrapText="1"/>
    </xf>
    <xf borderId="18" fillId="3" fontId="26" numFmtId="0" xfId="0" applyAlignment="1" applyBorder="1" applyFont="1">
      <alignment horizontal="center" shrinkToFit="0" vertical="center" wrapText="1"/>
    </xf>
    <xf borderId="18" fillId="5" fontId="29" numFmtId="4" xfId="0" applyAlignment="1" applyBorder="1" applyFont="1" applyNumberFormat="1">
      <alignment horizontal="center" shrinkToFit="0" vertical="center" wrapText="1"/>
    </xf>
    <xf borderId="33" fillId="4" fontId="33" numFmtId="0" xfId="0" applyAlignment="1" applyBorder="1" applyFont="1">
      <alignment horizontal="left" shrinkToFit="0" wrapText="1"/>
    </xf>
    <xf borderId="14" fillId="5" fontId="45" numFmtId="0" xfId="0" applyAlignment="1" applyBorder="1" applyFont="1">
      <alignment horizontal="left" shrinkToFit="0" wrapText="1"/>
    </xf>
    <xf borderId="18" fillId="5" fontId="104" numFmtId="4" xfId="0" applyAlignment="1" applyBorder="1" applyFont="1" applyNumberFormat="1">
      <alignment horizontal="left" shrinkToFit="0" vertical="center" wrapText="1"/>
    </xf>
    <xf borderId="14" fillId="5" fontId="45" numFmtId="0" xfId="0" applyAlignment="1" applyBorder="1" applyFont="1">
      <alignment horizontal="left"/>
    </xf>
    <xf borderId="10" fillId="5" fontId="45" numFmtId="0" xfId="0" applyAlignment="1" applyBorder="1" applyFont="1">
      <alignment horizontal="left" shrinkToFit="0" wrapText="1"/>
    </xf>
    <xf borderId="10" fillId="5" fontId="45" numFmtId="0" xfId="0" applyAlignment="1" applyBorder="1" applyFont="1">
      <alignment horizontal="left"/>
    </xf>
    <xf borderId="18" fillId="5" fontId="45" numFmtId="0" xfId="0" applyAlignment="1" applyBorder="1" applyFont="1">
      <alignment horizontal="left" shrinkToFit="0" wrapText="1"/>
    </xf>
    <xf borderId="18" fillId="5" fontId="45" numFmtId="0" xfId="0" applyAlignment="1" applyBorder="1" applyFont="1">
      <alignment horizontal="left"/>
    </xf>
    <xf borderId="14" fillId="5" fontId="105" numFmtId="0" xfId="0" applyAlignment="1" applyBorder="1" applyFont="1">
      <alignment shrinkToFit="0" wrapText="1"/>
    </xf>
    <xf borderId="14" fillId="5" fontId="101" numFmtId="0" xfId="0" applyAlignment="1" applyBorder="1" applyFont="1">
      <alignment horizontal="left" shrinkToFit="0" vertical="center" wrapText="1"/>
    </xf>
    <xf borderId="55" fillId="5" fontId="61" numFmtId="0" xfId="0" applyAlignment="1" applyBorder="1" applyFont="1">
      <alignment horizontal="left" shrinkToFit="0" vertical="center" wrapText="1"/>
    </xf>
    <xf borderId="14" fillId="5" fontId="63" numFmtId="0" xfId="0" applyAlignment="1" applyBorder="1" applyFont="1">
      <alignment horizontal="center" shrinkToFit="0" vertical="center" wrapText="1"/>
    </xf>
    <xf borderId="14" fillId="5" fontId="101" numFmtId="2" xfId="0" applyAlignment="1" applyBorder="1" applyFont="1" applyNumberFormat="1">
      <alignment horizontal="center" shrinkToFit="0" vertical="center" wrapText="1"/>
    </xf>
    <xf borderId="14" fillId="0" fontId="16" numFmtId="0" xfId="0" applyAlignment="1" applyBorder="1" applyFont="1">
      <alignment vertical="bottom"/>
    </xf>
    <xf borderId="14" fillId="5" fontId="105" numFmtId="0" xfId="0" applyBorder="1" applyFont="1"/>
    <xf borderId="14" fillId="5" fontId="63" numFmtId="2" xfId="0" applyAlignment="1" applyBorder="1" applyFont="1" applyNumberFormat="1">
      <alignment horizontal="left" shrinkToFit="0" vertical="center" wrapText="0"/>
    </xf>
    <xf borderId="14" fillId="5" fontId="5" numFmtId="2" xfId="0" applyAlignment="1" applyBorder="1" applyFont="1" applyNumberFormat="1">
      <alignment horizontal="left" shrinkToFit="0" vertical="center" wrapText="0"/>
    </xf>
    <xf borderId="14" fillId="5" fontId="5" numFmtId="0" xfId="0" applyAlignment="1" applyBorder="1" applyFont="1">
      <alignment horizontal="center" shrinkToFit="0" vertical="center" wrapText="0"/>
    </xf>
    <xf borderId="14" fillId="5" fontId="5" numFmtId="4" xfId="0" applyAlignment="1" applyBorder="1" applyFont="1" applyNumberFormat="1">
      <alignment horizontal="center" shrinkToFit="0" vertical="center" wrapText="0"/>
    </xf>
    <xf borderId="18" fillId="3" fontId="45" numFmtId="0" xfId="0" applyAlignment="1" applyBorder="1" applyFont="1">
      <alignment horizontal="center" shrinkToFit="0" vertical="center" wrapText="0"/>
    </xf>
    <xf borderId="18" fillId="5" fontId="105" numFmtId="0" xfId="0" applyBorder="1" applyFont="1"/>
    <xf borderId="18" fillId="5" fontId="5" numFmtId="2" xfId="0" applyAlignment="1" applyBorder="1" applyFont="1" applyNumberFormat="1">
      <alignment horizontal="left" shrinkToFit="0" vertical="center" wrapText="0"/>
    </xf>
    <xf borderId="18" fillId="5" fontId="5" numFmtId="0" xfId="0" applyAlignment="1" applyBorder="1" applyFont="1">
      <alignment horizontal="center" shrinkToFit="0" vertical="center" wrapText="0"/>
    </xf>
    <xf borderId="18" fillId="5" fontId="5" numFmtId="4" xfId="0" applyAlignment="1" applyBorder="1" applyFont="1" applyNumberFormat="1">
      <alignment horizontal="center" shrinkToFit="0" vertical="center" wrapText="0"/>
    </xf>
    <xf borderId="33" fillId="4" fontId="5" numFmtId="0" xfId="0" applyAlignment="1" applyBorder="1" applyFont="1">
      <alignment horizontal="center" shrinkToFit="0" vertical="center" wrapText="0"/>
    </xf>
    <xf borderId="73" fillId="4" fontId="5" numFmtId="0" xfId="0" applyAlignment="1" applyBorder="1" applyFont="1">
      <alignment horizontal="center" shrinkToFit="0" vertical="center" wrapText="0"/>
    </xf>
    <xf borderId="33" fillId="4" fontId="7" numFmtId="0" xfId="0" applyBorder="1" applyFont="1"/>
    <xf borderId="33" fillId="4" fontId="7" numFmtId="0" xfId="0" applyAlignment="1" applyBorder="1" applyFont="1">
      <alignment horizontal="left"/>
    </xf>
    <xf borderId="33" fillId="4" fontId="5" numFmtId="4" xfId="0" applyAlignment="1" applyBorder="1" applyFont="1" applyNumberFormat="1">
      <alignment horizontal="center" shrinkToFit="0" vertical="center" wrapText="0"/>
    </xf>
    <xf borderId="5" fillId="0" fontId="4" numFmtId="0" xfId="0" applyAlignment="1" applyBorder="1" applyFont="1">
      <alignment horizontal="center" shrinkToFit="0" vertical="center" wrapText="0"/>
    </xf>
    <xf borderId="5" fillId="0" fontId="5" numFmtId="0" xfId="0" applyAlignment="1" applyBorder="1" applyFont="1">
      <alignment horizontal="center" shrinkToFit="0" vertical="center" wrapText="0"/>
    </xf>
    <xf borderId="5" fillId="0" fontId="7" numFmtId="0" xfId="0" applyBorder="1" applyFont="1"/>
    <xf borderId="5" fillId="0" fontId="7" numFmtId="0" xfId="0" applyAlignment="1" applyBorder="1" applyFont="1">
      <alignment horizontal="left"/>
    </xf>
    <xf borderId="5" fillId="0" fontId="5" numFmtId="4" xfId="0" applyAlignment="1" applyBorder="1" applyFont="1" applyNumberFormat="1">
      <alignment horizontal="center" shrinkToFit="0" vertical="center" wrapText="0"/>
    </xf>
    <xf borderId="5" fillId="0" fontId="5" numFmtId="2" xfId="0" applyAlignment="1" applyBorder="1" applyFont="1" applyNumberFormat="1">
      <alignment horizontal="left" shrinkToFit="0" vertical="center" wrapText="0"/>
    </xf>
    <xf borderId="5" fillId="0" fontId="5" numFmtId="0" xfId="0" applyAlignment="1" applyBorder="1" applyFont="1">
      <alignment horizontal="center" shrinkToFit="0" vertical="center" wrapText="1"/>
    </xf>
    <xf borderId="34" fillId="0" fontId="60"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5" fillId="0" fontId="77" numFmtId="0" xfId="0" applyAlignment="1" applyBorder="1" applyFont="1">
      <alignment horizontal="center" shrinkToFit="0" vertical="center" wrapText="1"/>
    </xf>
    <xf borderId="5" fillId="0" fontId="77" numFmtId="2" xfId="0" applyAlignment="1" applyBorder="1" applyFont="1" applyNumberFormat="1">
      <alignment horizontal="left" shrinkToFit="0" vertical="center" wrapText="1"/>
    </xf>
    <xf borderId="5" fillId="0" fontId="5" numFmtId="2" xfId="0" applyAlignment="1" applyBorder="1" applyFont="1" applyNumberFormat="1">
      <alignment horizontal="left" shrinkToFit="0" vertical="center" wrapText="1"/>
    </xf>
    <xf borderId="5" fillId="0" fontId="5" numFmtId="0" xfId="0" applyAlignment="1" applyBorder="1" applyFont="1">
      <alignment horizontal="center" vertical="center"/>
    </xf>
    <xf borderId="0" fillId="0" fontId="5" numFmtId="4" xfId="0" applyAlignment="1" applyFont="1" applyNumberFormat="1">
      <alignment horizontal="center" shrinkToFit="0" vertical="center" wrapText="0"/>
    </xf>
    <xf borderId="23" fillId="8" fontId="1" numFmtId="0" xfId="0" applyAlignment="1" applyBorder="1" applyFont="1">
      <alignment shrinkToFit="0" vertical="center" wrapText="1"/>
    </xf>
    <xf borderId="74" fillId="8" fontId="106" numFmtId="0" xfId="0" applyAlignment="1" applyBorder="1" applyFont="1">
      <alignment shrinkToFit="0" vertical="center" wrapText="1"/>
    </xf>
    <xf borderId="75" fillId="0" fontId="2" numFmtId="0" xfId="0" applyBorder="1" applyFont="1"/>
    <xf borderId="76" fillId="0" fontId="2" numFmtId="0" xfId="0" applyBorder="1" applyFont="1"/>
    <xf borderId="75" fillId="8" fontId="1" numFmtId="0" xfId="0" applyAlignment="1" applyBorder="1" applyFont="1">
      <alignment shrinkToFit="0" vertical="center" wrapText="1"/>
    </xf>
    <xf borderId="76" fillId="8" fontId="1" numFmtId="0" xfId="0" applyAlignment="1" applyBorder="1" applyFont="1">
      <alignment shrinkToFit="0" vertical="center" wrapText="1"/>
    </xf>
    <xf borderId="77" fillId="0" fontId="2" numFmtId="0" xfId="0" applyBorder="1" applyFont="1"/>
    <xf borderId="78" fillId="0" fontId="2" numFmtId="0" xfId="0" applyBorder="1" applyFont="1"/>
    <xf borderId="79" fillId="0" fontId="2" numFmtId="0" xfId="0" applyBorder="1" applyFont="1"/>
    <xf borderId="80" fillId="0" fontId="2" numFmtId="0" xfId="0" applyBorder="1" applyFont="1"/>
    <xf borderId="79" fillId="8" fontId="1" numFmtId="0" xfId="0" applyAlignment="1" applyBorder="1" applyFont="1">
      <alignment shrinkToFit="0" vertical="center" wrapText="1"/>
    </xf>
    <xf borderId="80" fillId="8" fontId="1" numFmtId="0" xfId="0" applyAlignment="1" applyBorder="1" applyFont="1">
      <alignment shrinkToFit="0" vertical="center" wrapText="1"/>
    </xf>
    <xf borderId="59" fillId="3" fontId="24" numFmtId="0" xfId="0" applyAlignment="1" applyBorder="1" applyFont="1">
      <alignment vertical="center"/>
    </xf>
    <xf borderId="25" fillId="3" fontId="24" numFmtId="0" xfId="0" applyAlignment="1" applyBorder="1" applyFont="1">
      <alignment vertical="center"/>
    </xf>
    <xf borderId="25" fillId="3" fontId="33" numFmtId="164" xfId="0" applyAlignment="1" applyBorder="1" applyFont="1" applyNumberFormat="1">
      <alignment horizontal="center" shrinkToFit="0" vertical="center" wrapText="1"/>
    </xf>
    <xf borderId="0" fillId="14" fontId="5" numFmtId="0" xfId="0" applyAlignment="1" applyFill="1" applyFont="1">
      <alignment horizontal="center" vertical="center"/>
    </xf>
    <xf borderId="58" fillId="9" fontId="33" numFmtId="0" xfId="0" applyBorder="1" applyFont="1"/>
    <xf borderId="46" fillId="9" fontId="33" numFmtId="0" xfId="0" applyAlignment="1" applyBorder="1" applyFont="1">
      <alignment horizontal="center" shrinkToFit="0" wrapText="1"/>
    </xf>
    <xf borderId="60" fillId="9" fontId="33" numFmtId="0" xfId="0" applyAlignment="1" applyBorder="1" applyFont="1">
      <alignment horizontal="center"/>
    </xf>
    <xf borderId="81" fillId="0" fontId="2" numFmtId="0" xfId="0" applyBorder="1" applyFont="1"/>
    <xf borderId="46" fillId="9" fontId="33" numFmtId="0" xfId="0" applyBorder="1" applyFont="1"/>
    <xf borderId="56" fillId="0" fontId="2" numFmtId="0" xfId="0" applyBorder="1" applyFont="1"/>
    <xf borderId="18" fillId="5" fontId="107" numFmtId="0" xfId="0" applyAlignment="1" applyBorder="1" applyFont="1">
      <alignment horizontal="center"/>
    </xf>
    <xf borderId="18" fillId="5" fontId="57" numFmtId="0" xfId="0" applyBorder="1" applyFont="1"/>
    <xf borderId="18" fillId="8" fontId="23" numFmtId="0" xfId="0" applyBorder="1" applyFont="1"/>
    <xf borderId="18" fillId="3" fontId="57" numFmtId="0" xfId="0" applyBorder="1" applyFont="1"/>
    <xf borderId="18" fillId="0" fontId="57" numFmtId="0" xfId="0" applyBorder="1" applyFont="1"/>
    <xf borderId="29" fillId="4" fontId="33" numFmtId="0" xfId="0" applyBorder="1" applyFont="1"/>
    <xf borderId="48" fillId="5" fontId="45" numFmtId="0" xfId="0" applyAlignment="1" applyBorder="1" applyFont="1">
      <alignment horizontal="center"/>
    </xf>
    <xf borderId="48" fillId="5" fontId="37" numFmtId="0" xfId="0" applyAlignment="1" applyBorder="1" applyFont="1">
      <alignment horizontal="left" shrinkToFit="0" wrapText="1"/>
    </xf>
    <xf borderId="10" fillId="8" fontId="29" numFmtId="0" xfId="0" applyBorder="1" applyFont="1"/>
    <xf borderId="10" fillId="5" fontId="26" numFmtId="0" xfId="0" applyBorder="1" applyFont="1"/>
    <xf borderId="57" fillId="5" fontId="45" numFmtId="0" xfId="0" applyAlignment="1" applyBorder="1" applyFont="1">
      <alignment horizontal="center"/>
    </xf>
    <xf borderId="57" fillId="5" fontId="37" numFmtId="0" xfId="0" applyAlignment="1" applyBorder="1" applyFont="1">
      <alignment horizontal="left" shrinkToFit="0" wrapText="1"/>
    </xf>
    <xf borderId="14" fillId="8" fontId="29" numFmtId="0" xfId="0" applyBorder="1" applyFont="1"/>
    <xf borderId="52" fillId="5" fontId="45" numFmtId="0" xfId="0" applyAlignment="1" applyBorder="1" applyFont="1">
      <alignment horizontal="center"/>
    </xf>
    <xf borderId="52" fillId="5" fontId="37" numFmtId="0" xfId="0" applyAlignment="1" applyBorder="1" applyFont="1">
      <alignment horizontal="left" shrinkToFit="0" wrapText="1"/>
    </xf>
    <xf borderId="18" fillId="8" fontId="29" numFmtId="0" xfId="0" applyBorder="1" applyFont="1"/>
    <xf borderId="20" fillId="8" fontId="29" numFmtId="0" xfId="0" applyBorder="1" applyFont="1"/>
    <xf borderId="18" fillId="5" fontId="26" numFmtId="0" xfId="0" applyBorder="1" applyFont="1"/>
    <xf borderId="5" fillId="5" fontId="9" numFmtId="0" xfId="0" applyAlignment="1" applyBorder="1" applyFont="1">
      <alignment horizontal="center" shrinkToFit="0" wrapText="1"/>
    </xf>
    <xf borderId="5" fillId="5" fontId="9" numFmtId="0" xfId="0" applyAlignment="1" applyBorder="1" applyFont="1">
      <alignment horizontal="left" shrinkToFit="0" wrapText="1"/>
    </xf>
    <xf borderId="0" fillId="5" fontId="61" numFmtId="0" xfId="0" applyAlignment="1" applyFont="1">
      <alignment horizontal="left"/>
    </xf>
    <xf borderId="35" fillId="5" fontId="61" numFmtId="0" xfId="0" applyAlignment="1" applyBorder="1" applyFont="1">
      <alignment horizontal="left"/>
    </xf>
    <xf borderId="57" fillId="5" fontId="45" numFmtId="0" xfId="0" applyAlignment="1" applyBorder="1" applyFont="1">
      <alignment horizontal="left"/>
    </xf>
    <xf borderId="14" fillId="8" fontId="29" numFmtId="1" xfId="0" applyBorder="1" applyFont="1" applyNumberFormat="1"/>
    <xf borderId="38" fillId="5" fontId="61" numFmtId="0" xfId="0" applyAlignment="1" applyBorder="1" applyFont="1">
      <alignment horizontal="left"/>
    </xf>
    <xf borderId="29" fillId="4" fontId="33" numFmtId="0" xfId="0" applyAlignment="1" applyBorder="1" applyFont="1">
      <alignment horizontal="left"/>
    </xf>
    <xf borderId="29" fillId="4" fontId="26" numFmtId="0" xfId="0" applyBorder="1" applyFont="1"/>
    <xf borderId="29" fillId="4" fontId="29" numFmtId="0" xfId="0" applyBorder="1" applyFont="1"/>
    <xf borderId="48" fillId="5" fontId="26" numFmtId="0" xfId="0" applyBorder="1" applyFont="1"/>
    <xf borderId="52" fillId="5" fontId="26" numFmtId="0" xfId="0" applyBorder="1" applyFont="1"/>
    <xf borderId="24" fillId="0" fontId="26" numFmtId="0" xfId="0" applyBorder="1" applyFont="1"/>
    <xf borderId="24" fillId="5" fontId="26" numFmtId="0" xfId="0" applyBorder="1" applyFont="1"/>
    <xf borderId="5" fillId="0" fontId="26" numFmtId="0" xfId="0" applyBorder="1" applyFont="1"/>
    <xf borderId="23" fillId="8" fontId="1" numFmtId="0" xfId="0" applyAlignment="1" applyBorder="1" applyFont="1">
      <alignment horizontal="center" vertical="center"/>
    </xf>
    <xf borderId="22" fillId="8" fontId="108" numFmtId="0" xfId="0" applyBorder="1" applyFont="1"/>
    <xf borderId="22" fillId="8" fontId="62" numFmtId="0" xfId="0" applyBorder="1" applyFont="1"/>
    <xf borderId="22" fillId="8" fontId="109" numFmtId="0" xfId="0" applyAlignment="1" applyBorder="1" applyFont="1">
      <alignment vertical="center"/>
    </xf>
    <xf borderId="6" fillId="4" fontId="33" numFmtId="2" xfId="0" applyAlignment="1" applyBorder="1" applyFont="1" applyNumberFormat="1">
      <alignment horizontal="left" shrinkToFit="0" vertical="center" wrapText="0"/>
    </xf>
    <xf borderId="5" fillId="3" fontId="62" numFmtId="0" xfId="0" applyBorder="1" applyFont="1"/>
    <xf borderId="28" fillId="4" fontId="33" numFmtId="0" xfId="0" applyAlignment="1" applyBorder="1" applyFont="1">
      <alignment horizontal="center" shrinkToFit="0" vertical="center" wrapText="0"/>
    </xf>
    <xf borderId="10" fillId="5" fontId="29" numFmtId="0" xfId="0" applyAlignment="1" applyBorder="1" applyFont="1">
      <alignment horizontal="center" shrinkToFit="0" vertical="center" wrapText="1"/>
    </xf>
    <xf borderId="63" fillId="5" fontId="37" numFmtId="0" xfId="0" applyAlignment="1" applyBorder="1" applyFont="1">
      <alignment horizontal="left" shrinkToFit="0" vertical="top" wrapText="1"/>
    </xf>
    <xf borderId="5" fillId="3" fontId="62" numFmtId="0" xfId="0" applyAlignment="1" applyBorder="1" applyFont="1">
      <alignment shrinkToFit="0" wrapText="1"/>
    </xf>
    <xf borderId="13" fillId="5" fontId="45" numFmtId="0" xfId="0" applyAlignment="1" applyBorder="1" applyFont="1">
      <alignment horizontal="center" shrinkToFit="0" vertical="center" wrapText="1"/>
    </xf>
    <xf borderId="20" fillId="5" fontId="45" numFmtId="0" xfId="0" applyAlignment="1" applyBorder="1" applyFont="1">
      <alignment horizontal="left" shrinkToFit="0" vertical="top" wrapText="1"/>
    </xf>
    <xf borderId="18" fillId="5" fontId="37" numFmtId="0" xfId="0" applyAlignment="1" applyBorder="1" applyFont="1">
      <alignment horizontal="center" shrinkToFit="0" vertical="top" wrapText="1"/>
    </xf>
    <xf borderId="50" fillId="5" fontId="45" numFmtId="0" xfId="0" applyAlignment="1" applyBorder="1" applyFont="1">
      <alignment horizontal="center" shrinkToFit="0" vertical="top" wrapText="1"/>
    </xf>
    <xf borderId="18" fillId="3" fontId="26" numFmtId="2" xfId="0" applyAlignment="1" applyBorder="1" applyFont="1" applyNumberFormat="1">
      <alignment horizontal="center" shrinkToFit="0" vertical="center" wrapText="0"/>
    </xf>
    <xf borderId="18" fillId="3" fontId="37" numFmtId="2" xfId="0" applyAlignment="1" applyBorder="1" applyFont="1" applyNumberFormat="1">
      <alignment horizontal="center" shrinkToFit="0" vertical="center" wrapText="0"/>
    </xf>
    <xf borderId="29" fillId="4" fontId="62" numFmtId="0" xfId="0" applyBorder="1" applyFont="1"/>
    <xf borderId="9" fillId="4" fontId="62" numFmtId="0" xfId="0" applyBorder="1" applyFont="1"/>
    <xf borderId="26" fillId="4" fontId="62" numFmtId="0" xfId="0" applyBorder="1" applyFont="1"/>
    <xf borderId="29" fillId="4" fontId="45" numFmtId="0" xfId="0" applyAlignment="1" applyBorder="1" applyFont="1">
      <alignment horizontal="left" shrinkToFit="0" vertical="top" wrapText="1"/>
    </xf>
    <xf borderId="24" fillId="3" fontId="62" numFmtId="0" xfId="0" applyBorder="1" applyFont="1"/>
    <xf borderId="0" fillId="0" fontId="62" numFmtId="0" xfId="0" applyFont="1"/>
    <xf borderId="34" fillId="6" fontId="1" numFmtId="0" xfId="0" applyAlignment="1" applyBorder="1" applyFont="1">
      <alignment horizontal="left" vertical="center"/>
    </xf>
    <xf borderId="5" fillId="0" fontId="4" numFmtId="0" xfId="0" applyAlignment="1" applyBorder="1" applyFont="1">
      <alignment shrinkToFit="0" vertical="center" wrapText="0"/>
    </xf>
    <xf borderId="5" fillId="0" fontId="5" numFmtId="0" xfId="0" applyAlignment="1" applyBorder="1" applyFont="1">
      <alignment shrinkToFit="0" vertical="center" wrapText="0"/>
    </xf>
    <xf borderId="5" fillId="0" fontId="5" numFmtId="0" xfId="0" applyAlignment="1" applyBorder="1" applyFont="1">
      <alignment shrinkToFit="0" vertical="center" wrapText="1"/>
    </xf>
    <xf borderId="0" fillId="9" fontId="110" numFmtId="0" xfId="0" applyAlignment="1" applyFont="1">
      <alignment horizontal="center" shrinkToFit="0" vertical="center" wrapText="0"/>
    </xf>
    <xf borderId="0" fillId="9" fontId="110" numFmtId="0" xfId="0" applyAlignment="1" applyFont="1">
      <alignment horizontal="left" shrinkToFit="0" vertical="center" wrapText="0"/>
    </xf>
    <xf borderId="0" fillId="9" fontId="110" numFmtId="0" xfId="0" applyAlignment="1" applyFont="1">
      <alignment horizontal="left" shrinkToFit="0" vertical="center" wrapText="1"/>
    </xf>
    <xf borderId="14" fillId="5" fontId="45" numFmtId="0" xfId="0" applyAlignment="1" applyBorder="1" applyFont="1">
      <alignment horizontal="left" shrinkToFit="0" vertical="center" wrapText="0"/>
    </xf>
    <xf borderId="14" fillId="5" fontId="4" numFmtId="0" xfId="0" applyAlignment="1" applyBorder="1" applyFont="1">
      <alignment horizontal="center"/>
    </xf>
    <xf borderId="14" fillId="5" fontId="5" numFmtId="0" xfId="0" applyAlignment="1" applyBorder="1" applyFont="1">
      <alignment vertical="bottom"/>
    </xf>
    <xf borderId="14" fillId="5" fontId="5" numFmtId="0" xfId="0" applyAlignment="1" applyBorder="1" applyFont="1">
      <alignment shrinkToFit="0" wrapText="0"/>
    </xf>
    <xf borderId="14" fillId="5" fontId="111" numFmtId="0" xfId="0" applyAlignment="1" applyBorder="1" applyFont="1">
      <alignment horizontal="left" shrinkToFit="0" vertical="center" wrapText="1"/>
    </xf>
    <xf borderId="14" fillId="5" fontId="45" numFmtId="0" xfId="0" applyAlignment="1" applyBorder="1" applyFont="1">
      <alignment shrinkToFit="0" vertical="center" wrapText="1"/>
    </xf>
    <xf borderId="14" fillId="5" fontId="112" numFmtId="0" xfId="0" applyAlignment="1" applyBorder="1" applyFont="1">
      <alignment shrinkToFit="0" vertical="center" wrapText="1"/>
    </xf>
    <xf borderId="14" fillId="5" fontId="45" numFmtId="171" xfId="0" applyAlignment="1" applyBorder="1" applyFont="1" applyNumberFormat="1">
      <alignment horizontal="left" shrinkToFit="0" vertical="center" wrapText="0"/>
    </xf>
    <xf borderId="14" fillId="5" fontId="45" numFmtId="171" xfId="0" applyAlignment="1" applyBorder="1" applyFont="1" applyNumberFormat="1">
      <alignment horizontal="left" shrinkToFit="0" vertical="center" wrapText="1"/>
    </xf>
    <xf borderId="14" fillId="5" fontId="45" numFmtId="3" xfId="0" applyAlignment="1" applyBorder="1" applyFont="1" applyNumberFormat="1">
      <alignment horizontal="left" shrinkToFit="0" vertical="center" wrapText="1"/>
    </xf>
    <xf borderId="14" fillId="5" fontId="45" numFmtId="0" xfId="0" applyAlignment="1" applyBorder="1" applyFont="1">
      <alignment vertical="center"/>
    </xf>
    <xf borderId="14" fillId="5" fontId="32" numFmtId="0" xfId="0" applyAlignment="1" applyBorder="1" applyFont="1">
      <alignment horizontal="center" vertical="center"/>
    </xf>
    <xf borderId="14" fillId="5" fontId="45" numFmtId="0" xfId="0" applyAlignment="1" applyBorder="1" applyFont="1">
      <alignment shrinkToFit="0" vertical="center" wrapText="0"/>
    </xf>
    <xf borderId="14" fillId="5" fontId="113" numFmtId="0" xfId="0" applyAlignment="1" applyBorder="1" applyFont="1">
      <alignment shrinkToFit="0" wrapText="0"/>
    </xf>
    <xf borderId="4" fillId="2" fontId="1" numFmtId="0" xfId="0" applyAlignment="1" applyBorder="1" applyFont="1">
      <alignment horizontal="left" shrinkToFit="0" vertical="top" wrapText="0"/>
    </xf>
    <xf borderId="21" fillId="2" fontId="114" numFmtId="0" xfId="0" applyAlignment="1" applyBorder="1" applyFont="1">
      <alignment horizontal="left" shrinkToFit="0" vertical="top" wrapText="0"/>
    </xf>
    <xf borderId="21" fillId="2" fontId="30" numFmtId="1" xfId="0" applyAlignment="1" applyBorder="1" applyFont="1" applyNumberFormat="1">
      <alignment horizontal="left" shrinkToFit="0" vertical="top" wrapText="0"/>
    </xf>
    <xf borderId="82" fillId="2" fontId="30" numFmtId="1" xfId="0" applyAlignment="1" applyBorder="1" applyFont="1" applyNumberFormat="1">
      <alignment horizontal="left" shrinkToFit="0" vertical="top" wrapText="1"/>
    </xf>
    <xf borderId="5" fillId="3" fontId="30" numFmtId="1" xfId="0" applyAlignment="1" applyBorder="1" applyFont="1" applyNumberFormat="1">
      <alignment horizontal="left" shrinkToFit="0" vertical="top" wrapText="0"/>
    </xf>
    <xf borderId="3" fillId="2" fontId="1" numFmtId="1" xfId="0" applyAlignment="1" applyBorder="1" applyFont="1" applyNumberFormat="1">
      <alignment horizontal="left" shrinkToFit="0" vertical="top" wrapText="1"/>
    </xf>
    <xf borderId="82" fillId="2" fontId="114" numFmtId="0" xfId="0" applyAlignment="1" applyBorder="1" applyFont="1">
      <alignment horizontal="left" shrinkToFit="0" vertical="top" wrapText="0"/>
    </xf>
    <xf borderId="83" fillId="0" fontId="2" numFmtId="0" xfId="0" applyBorder="1" applyFont="1"/>
    <xf borderId="84" fillId="0" fontId="2" numFmtId="0" xfId="0" applyBorder="1" applyFont="1"/>
    <xf borderId="3" fillId="2" fontId="1" numFmtId="1" xfId="0" applyAlignment="1" applyBorder="1" applyFont="1" applyNumberFormat="1">
      <alignment horizontal="left" vertical="top"/>
    </xf>
    <xf borderId="21" fillId="2" fontId="108" numFmtId="1" xfId="0" applyAlignment="1" applyBorder="1" applyFont="1" applyNumberFormat="1">
      <alignment horizontal="left" shrinkToFit="0" vertical="top" wrapText="0"/>
    </xf>
    <xf borderId="21" fillId="2" fontId="7" numFmtId="1" xfId="0" applyAlignment="1" applyBorder="1" applyFont="1" applyNumberFormat="1">
      <alignment horizontal="left" vertical="top"/>
    </xf>
    <xf borderId="82" fillId="2" fontId="7" numFmtId="1" xfId="0" applyAlignment="1" applyBorder="1" applyFont="1" applyNumberFormat="1">
      <alignment horizontal="left" vertical="top"/>
    </xf>
    <xf borderId="3" fillId="2" fontId="1" numFmtId="0" xfId="0" applyAlignment="1" applyBorder="1" applyFont="1">
      <alignment horizontal="left" shrinkToFit="0" vertical="top" wrapText="0"/>
    </xf>
    <xf borderId="21" fillId="2" fontId="23" numFmtId="0" xfId="0" applyAlignment="1" applyBorder="1" applyFont="1">
      <alignment horizontal="left" shrinkToFit="0" vertical="top" wrapText="0"/>
    </xf>
    <xf borderId="21" fillId="2" fontId="24" numFmtId="0" xfId="0" applyAlignment="1" applyBorder="1" applyFont="1">
      <alignment horizontal="left" shrinkToFit="0" vertical="top" wrapText="0"/>
    </xf>
    <xf borderId="82" fillId="2" fontId="30" numFmtId="1" xfId="0" applyAlignment="1" applyBorder="1" applyFont="1" applyNumberFormat="1">
      <alignment horizontal="left" shrinkToFit="0" vertical="top" wrapText="0"/>
    </xf>
    <xf borderId="2" fillId="2" fontId="1" numFmtId="1" xfId="0" applyAlignment="1" applyBorder="1" applyFont="1" applyNumberFormat="1">
      <alignment horizontal="left" shrinkToFit="0" vertical="top" wrapText="1"/>
    </xf>
    <xf borderId="21" fillId="2" fontId="94" numFmtId="1" xfId="0" applyAlignment="1" applyBorder="1" applyFont="1" applyNumberFormat="1">
      <alignment horizontal="left" shrinkToFit="0" vertical="top" wrapText="0"/>
    </xf>
    <xf borderId="4" fillId="2" fontId="94" numFmtId="0" xfId="0" applyAlignment="1" applyBorder="1" applyFont="1">
      <alignment horizontal="left" shrinkToFit="0" vertical="top" wrapText="0"/>
    </xf>
    <xf borderId="4" fillId="2" fontId="48" numFmtId="0" xfId="0" applyAlignment="1" applyBorder="1" applyFont="1">
      <alignment horizontal="left" vertical="top"/>
    </xf>
    <xf borderId="1" fillId="2" fontId="30" numFmtId="1" xfId="0" applyAlignment="1" applyBorder="1" applyFont="1" applyNumberFormat="1">
      <alignment horizontal="left" shrinkToFit="0" vertical="top" wrapText="1"/>
    </xf>
    <xf borderId="85" fillId="0" fontId="2" numFmtId="0" xfId="0" applyBorder="1" applyFont="1"/>
    <xf borderId="1" fillId="2" fontId="108" numFmtId="1" xfId="0" applyAlignment="1" applyBorder="1" applyFont="1" applyNumberFormat="1">
      <alignment horizontal="left" shrinkToFit="0" vertical="top" wrapText="0"/>
    </xf>
    <xf borderId="4" fillId="2" fontId="7" numFmtId="1" xfId="0" applyAlignment="1" applyBorder="1" applyFont="1" applyNumberFormat="1">
      <alignment horizontal="left" vertical="top"/>
    </xf>
    <xf borderId="1" fillId="2" fontId="7" numFmtId="1" xfId="0" applyAlignment="1" applyBorder="1" applyFont="1" applyNumberFormat="1">
      <alignment horizontal="left" vertical="top"/>
    </xf>
    <xf borderId="4" fillId="2" fontId="24" numFmtId="0" xfId="0" applyAlignment="1" applyBorder="1" applyFont="1">
      <alignment horizontal="left" shrinkToFit="0" vertical="top" wrapText="0"/>
    </xf>
    <xf borderId="4" fillId="2" fontId="30" numFmtId="1" xfId="0" applyAlignment="1" applyBorder="1" applyFont="1" applyNumberFormat="1">
      <alignment horizontal="left" shrinkToFit="0" vertical="top" wrapText="0"/>
    </xf>
    <xf borderId="1" fillId="2" fontId="30" numFmtId="1" xfId="0" applyAlignment="1" applyBorder="1" applyFont="1" applyNumberFormat="1">
      <alignment horizontal="left" shrinkToFit="0" vertical="top" wrapText="0"/>
    </xf>
    <xf borderId="86" fillId="0" fontId="2" numFmtId="0" xfId="0" applyBorder="1" applyFont="1"/>
    <xf borderId="4" fillId="2" fontId="6" numFmtId="1" xfId="0" applyAlignment="1" applyBorder="1" applyFont="1" applyNumberFormat="1">
      <alignment horizontal="left" vertical="top"/>
    </xf>
    <xf borderId="4" fillId="2" fontId="30" numFmtId="1" xfId="0" applyAlignment="1" applyBorder="1" applyFont="1" applyNumberFormat="1">
      <alignment horizontal="left" shrinkToFit="0" vertical="top" wrapText="1"/>
    </xf>
    <xf borderId="46" fillId="9" fontId="33" numFmtId="0" xfId="0" applyAlignment="1" applyBorder="1" applyFont="1">
      <alignment horizontal="center" shrinkToFit="0" vertical="center" wrapText="1"/>
    </xf>
    <xf borderId="46" fillId="9" fontId="33" numFmtId="1" xfId="0" applyAlignment="1" applyBorder="1" applyFont="1" applyNumberFormat="1">
      <alignment horizontal="center" shrinkToFit="0" vertical="center" wrapText="1"/>
    </xf>
    <xf borderId="87" fillId="9" fontId="33" numFmtId="1" xfId="0" applyAlignment="1" applyBorder="1" applyFont="1" applyNumberFormat="1">
      <alignment horizontal="center" shrinkToFit="0" vertical="center" wrapText="1"/>
    </xf>
    <xf borderId="5" fillId="3" fontId="33" numFmtId="1" xfId="0" applyAlignment="1" applyBorder="1" applyFont="1" applyNumberFormat="1">
      <alignment horizontal="center" shrinkToFit="0" vertical="center" wrapText="1"/>
    </xf>
    <xf borderId="88" fillId="9" fontId="33" numFmtId="1" xfId="0" applyAlignment="1" applyBorder="1" applyFont="1" applyNumberFormat="1">
      <alignment horizontal="center" shrinkToFit="0" vertical="center" wrapText="1"/>
    </xf>
    <xf borderId="89" fillId="0" fontId="2" numFmtId="0" xfId="0" applyBorder="1" applyFont="1"/>
    <xf borderId="89" fillId="9" fontId="33" numFmtId="1" xfId="0" applyAlignment="1" applyBorder="1" applyFont="1" applyNumberFormat="1">
      <alignment horizontal="center" shrinkToFit="0" vertical="center" wrapText="1"/>
    </xf>
    <xf borderId="89" fillId="9" fontId="33" numFmtId="0" xfId="0" applyAlignment="1" applyBorder="1" applyFont="1">
      <alignment horizontal="center" shrinkToFit="0" vertical="center" wrapText="1"/>
    </xf>
    <xf borderId="89" fillId="9" fontId="26" numFmtId="1" xfId="0" applyAlignment="1" applyBorder="1" applyFont="1" applyNumberFormat="1">
      <alignment vertical="center"/>
    </xf>
    <xf borderId="46" fillId="9" fontId="115" numFmtId="1" xfId="0" applyAlignment="1" applyBorder="1" applyFont="1" applyNumberFormat="1">
      <alignment horizontal="center" shrinkToFit="0" vertical="center" wrapText="1"/>
    </xf>
    <xf borderId="89" fillId="9" fontId="33" numFmtId="1" xfId="0" applyAlignment="1" applyBorder="1" applyFont="1" applyNumberFormat="1">
      <alignment horizontal="center" vertical="center"/>
    </xf>
    <xf borderId="46" fillId="9" fontId="33" numFmtId="1" xfId="0" applyAlignment="1" applyBorder="1" applyFont="1" applyNumberFormat="1">
      <alignment horizontal="center" vertical="center"/>
    </xf>
    <xf borderId="29" fillId="4" fontId="24" numFmtId="1" xfId="0" applyAlignment="1" applyBorder="1" applyFont="1" applyNumberFormat="1">
      <alignment horizontal="center" shrinkToFit="0" vertical="center" wrapText="0"/>
    </xf>
    <xf borderId="29" fillId="4" fontId="24" numFmtId="1" xfId="0" applyAlignment="1" applyBorder="1" applyFont="1" applyNumberFormat="1">
      <alignment horizontal="center" shrinkToFit="0" vertical="center" wrapText="1"/>
    </xf>
    <xf borderId="35" fillId="3" fontId="24" numFmtId="1" xfId="0" applyAlignment="1" applyBorder="1" applyFont="1" applyNumberFormat="1">
      <alignment horizontal="center" shrinkToFit="0" vertical="center" wrapText="0"/>
    </xf>
    <xf borderId="29" fillId="4" fontId="33" numFmtId="1" xfId="0" applyAlignment="1" applyBorder="1" applyFont="1" applyNumberFormat="1">
      <alignment horizontal="center"/>
    </xf>
    <xf borderId="29" fillId="4" fontId="35" numFmtId="1" xfId="0" applyAlignment="1" applyBorder="1" applyFont="1" applyNumberFormat="1">
      <alignment shrinkToFit="0" wrapText="0"/>
    </xf>
    <xf borderId="29" fillId="4" fontId="26" numFmtId="1" xfId="0" applyBorder="1" applyFont="1" applyNumberFormat="1"/>
    <xf borderId="29" fillId="4" fontId="33" numFmtId="4" xfId="0" applyAlignment="1" applyBorder="1" applyFont="1" applyNumberFormat="1">
      <alignment horizontal="center"/>
    </xf>
    <xf borderId="29" fillId="4" fontId="26" numFmtId="4" xfId="0" applyBorder="1" applyFont="1" applyNumberFormat="1"/>
    <xf borderId="35" fillId="3" fontId="33" numFmtId="1" xfId="0" applyAlignment="1" applyBorder="1" applyFont="1" applyNumberFormat="1">
      <alignment horizontal="center" shrinkToFit="0" vertical="center" wrapText="1"/>
    </xf>
    <xf borderId="29" fillId="4" fontId="33" numFmtId="1" xfId="0" applyAlignment="1" applyBorder="1" applyFont="1" applyNumberFormat="1">
      <alignment horizontal="center" shrinkToFit="0" vertical="center" wrapText="1"/>
    </xf>
    <xf borderId="36" fillId="3" fontId="24" numFmtId="1" xfId="0" applyAlignment="1" applyBorder="1" applyFont="1" applyNumberFormat="1">
      <alignment horizontal="center" shrinkToFit="0" vertical="center" wrapText="0"/>
    </xf>
    <xf borderId="90" fillId="5" fontId="26" numFmtId="1" xfId="0" applyAlignment="1" applyBorder="1" applyFont="1" applyNumberFormat="1">
      <alignment horizontal="center" shrinkToFit="0" wrapText="1"/>
    </xf>
    <xf borderId="91" fillId="5" fontId="26" numFmtId="1" xfId="0" applyAlignment="1" applyBorder="1" applyFont="1" applyNumberFormat="1">
      <alignment horizontal="center" shrinkToFit="0" wrapText="1"/>
    </xf>
    <xf borderId="92" fillId="14" fontId="37" numFmtId="1" xfId="0" applyAlignment="1" applyBorder="1" applyFont="1" applyNumberFormat="1">
      <alignment horizontal="center" shrinkToFit="0" wrapText="1"/>
    </xf>
    <xf borderId="29" fillId="4" fontId="33" numFmtId="1" xfId="0" applyAlignment="1" applyBorder="1" applyFont="1" applyNumberFormat="1">
      <alignment horizontal="center" shrinkToFit="0" wrapText="1"/>
    </xf>
    <xf borderId="29" fillId="15" fontId="33" numFmtId="1" xfId="0" applyAlignment="1" applyBorder="1" applyFill="1" applyFont="1" applyNumberFormat="1">
      <alignment horizontal="center"/>
    </xf>
    <xf borderId="29" fillId="15" fontId="26" numFmtId="1" xfId="0" applyBorder="1" applyFont="1" applyNumberFormat="1"/>
    <xf borderId="29" fillId="15" fontId="35" numFmtId="1" xfId="0" applyAlignment="1" applyBorder="1" applyFont="1" applyNumberFormat="1">
      <alignment shrinkToFit="0" wrapText="0"/>
    </xf>
    <xf borderId="11" fillId="5" fontId="36" numFmtId="0" xfId="0" applyAlignment="1" applyBorder="1" applyFont="1">
      <alignment horizontal="center" shrinkToFit="0" vertical="center" wrapText="0"/>
    </xf>
    <xf borderId="93" fillId="14" fontId="36" numFmtId="1" xfId="0" applyAlignment="1" applyBorder="1" applyFont="1" applyNumberFormat="1">
      <alignment horizontal="center" shrinkToFit="0" vertical="center" wrapText="0"/>
    </xf>
    <xf borderId="94" fillId="14" fontId="36" numFmtId="1" xfId="0" applyAlignment="1" applyBorder="1" applyFont="1" applyNumberFormat="1">
      <alignment horizontal="center" shrinkToFit="0" vertical="center" wrapText="1"/>
    </xf>
    <xf borderId="5" fillId="3" fontId="36" numFmtId="1" xfId="0" applyAlignment="1" applyBorder="1" applyFont="1" applyNumberFormat="1">
      <alignment horizontal="center" shrinkToFit="0" vertical="center" wrapText="0"/>
    </xf>
    <xf borderId="13" fillId="5" fontId="26" numFmtId="1" xfId="0" applyBorder="1" applyFont="1" applyNumberFormat="1"/>
    <xf borderId="20" fillId="5" fontId="26" numFmtId="1" xfId="0" applyBorder="1" applyFont="1" applyNumberFormat="1"/>
    <xf borderId="11" fillId="5" fontId="26" numFmtId="1" xfId="0" applyBorder="1" applyFont="1" applyNumberFormat="1"/>
    <xf borderId="93" fillId="14" fontId="26" numFmtId="1" xfId="0" applyAlignment="1" applyBorder="1" applyFont="1" applyNumberFormat="1">
      <alignment horizontal="center"/>
    </xf>
    <xf borderId="36" fillId="3" fontId="36" numFmtId="1" xfId="0" applyAlignment="1" applyBorder="1" applyFont="1" applyNumberFormat="1">
      <alignment horizontal="center" shrinkToFit="0" vertical="center" wrapText="0"/>
    </xf>
    <xf borderId="13" fillId="5" fontId="26" numFmtId="1" xfId="0" applyAlignment="1" applyBorder="1" applyFont="1" applyNumberFormat="1">
      <alignment vertical="bottom"/>
    </xf>
    <xf borderId="10" fillId="5" fontId="26" numFmtId="1" xfId="0" applyBorder="1" applyFont="1" applyNumberFormat="1"/>
    <xf borderId="93" fillId="14" fontId="26" numFmtId="1" xfId="0" applyBorder="1" applyFont="1" applyNumberFormat="1"/>
    <xf borderId="13" fillId="5" fontId="26" numFmtId="4" xfId="0" applyAlignment="1" applyBorder="1" applyFont="1" applyNumberFormat="1">
      <alignment vertical="bottom"/>
    </xf>
    <xf borderId="11" fillId="5" fontId="26" numFmtId="4" xfId="0" applyAlignment="1" applyBorder="1" applyFont="1" applyNumberFormat="1">
      <alignment horizontal="center"/>
    </xf>
    <xf borderId="93" fillId="14" fontId="26" numFmtId="4" xfId="0" applyAlignment="1" applyBorder="1" applyFont="1" applyNumberFormat="1">
      <alignment horizontal="center"/>
    </xf>
    <xf borderId="55" fillId="5" fontId="50" numFmtId="0" xfId="0" applyAlignment="1" applyBorder="1" applyFont="1">
      <alignment horizontal="center" vertical="center"/>
    </xf>
    <xf borderId="11" fillId="5" fontId="37" numFmtId="0" xfId="0" applyAlignment="1" applyBorder="1" applyFont="1">
      <alignment horizontal="center"/>
    </xf>
    <xf borderId="95" fillId="0" fontId="2" numFmtId="0" xfId="0" applyBorder="1" applyFont="1"/>
    <xf borderId="96" fillId="0" fontId="2" numFmtId="0" xfId="0" applyBorder="1" applyFont="1"/>
    <xf borderId="63" fillId="5" fontId="45" numFmtId="1" xfId="0" applyAlignment="1" applyBorder="1" applyFont="1" applyNumberFormat="1">
      <alignment horizontal="center"/>
    </xf>
    <xf borderId="11" fillId="5" fontId="45" numFmtId="1" xfId="0" applyBorder="1" applyFont="1" applyNumberFormat="1"/>
    <xf borderId="55" fillId="5" fontId="26" numFmtId="1" xfId="0" applyAlignment="1" applyBorder="1" applyFont="1" applyNumberFormat="1">
      <alignment horizontal="center"/>
    </xf>
    <xf borderId="63" fillId="5" fontId="26" numFmtId="1" xfId="0" applyAlignment="1" applyBorder="1" applyFont="1" applyNumberFormat="1">
      <alignment horizontal="center"/>
    </xf>
    <xf borderId="97" fillId="14" fontId="26" numFmtId="1" xfId="0" applyAlignment="1" applyBorder="1" applyFont="1" applyNumberFormat="1">
      <alignment horizontal="center"/>
    </xf>
    <xf borderId="15" fillId="5" fontId="36" numFmtId="0" xfId="0" applyAlignment="1" applyBorder="1" applyFont="1">
      <alignment horizontal="center" shrinkToFit="0" vertical="center" wrapText="0"/>
    </xf>
    <xf borderId="98" fillId="14" fontId="36" numFmtId="1" xfId="0" applyAlignment="1" applyBorder="1" applyFont="1" applyNumberFormat="1">
      <alignment horizontal="center" shrinkToFit="0" vertical="center" wrapText="0"/>
    </xf>
    <xf borderId="99" fillId="14" fontId="36" numFmtId="1" xfId="0" applyAlignment="1" applyBorder="1" applyFont="1" applyNumberFormat="1">
      <alignment horizontal="center" shrinkToFit="0" vertical="center" wrapText="1"/>
    </xf>
    <xf borderId="17" fillId="5" fontId="26" numFmtId="1" xfId="0" applyBorder="1" applyFont="1" applyNumberFormat="1"/>
    <xf borderId="15" fillId="5" fontId="26" numFmtId="1" xfId="0" applyBorder="1" applyFont="1" applyNumberFormat="1"/>
    <xf borderId="98" fillId="14" fontId="26" numFmtId="1" xfId="0" applyAlignment="1" applyBorder="1" applyFont="1" applyNumberFormat="1">
      <alignment horizontal="center"/>
    </xf>
    <xf borderId="17" fillId="5" fontId="26" numFmtId="1" xfId="0" applyAlignment="1" applyBorder="1" applyFont="1" applyNumberFormat="1">
      <alignment vertical="bottom"/>
    </xf>
    <xf borderId="18" fillId="5" fontId="26" numFmtId="1" xfId="0" applyBorder="1" applyFont="1" applyNumberFormat="1"/>
    <xf borderId="49" fillId="5" fontId="26" numFmtId="1" xfId="0" applyBorder="1" applyFont="1" applyNumberFormat="1"/>
    <xf borderId="17" fillId="5" fontId="26" numFmtId="4" xfId="0" applyBorder="1" applyFont="1" applyNumberFormat="1"/>
    <xf borderId="15" fillId="5" fontId="26" numFmtId="4" xfId="0" applyAlignment="1" applyBorder="1" applyFont="1" applyNumberFormat="1">
      <alignment horizontal="center"/>
    </xf>
    <xf borderId="98" fillId="14" fontId="26" numFmtId="4" xfId="0" applyAlignment="1" applyBorder="1" applyFont="1" applyNumberFormat="1">
      <alignment horizontal="center"/>
    </xf>
    <xf borderId="15" fillId="5" fontId="37" numFmtId="0" xfId="0" applyAlignment="1" applyBorder="1" applyFont="1">
      <alignment horizontal="center"/>
    </xf>
    <xf borderId="100" fillId="0" fontId="2" numFmtId="0" xfId="0" applyBorder="1" applyFont="1"/>
    <xf borderId="101" fillId="0" fontId="2" numFmtId="0" xfId="0" applyBorder="1" applyFont="1"/>
    <xf borderId="50" fillId="5" fontId="26" numFmtId="1" xfId="0" applyBorder="1" applyFont="1" applyNumberFormat="1"/>
    <xf borderId="49" fillId="5" fontId="45" numFmtId="1" xfId="0" applyBorder="1" applyFont="1" applyNumberFormat="1"/>
    <xf borderId="102" fillId="14" fontId="26" numFmtId="1" xfId="0" applyAlignment="1" applyBorder="1" applyFont="1" applyNumberFormat="1">
      <alignment horizontal="center"/>
    </xf>
    <xf borderId="35" fillId="3" fontId="36" numFmtId="1" xfId="0" applyAlignment="1" applyBorder="1" applyFont="1" applyNumberFormat="1">
      <alignment horizontal="center" shrinkToFit="0" vertical="center" wrapText="0"/>
    </xf>
    <xf borderId="15" fillId="5" fontId="26" numFmtId="0" xfId="0" applyBorder="1" applyFont="1"/>
    <xf borderId="49" fillId="5" fontId="99" numFmtId="1" xfId="0" applyBorder="1" applyFont="1" applyNumberFormat="1"/>
    <xf borderId="9" fillId="4" fontId="26" numFmtId="3" xfId="0" applyBorder="1" applyFont="1" applyNumberFormat="1"/>
    <xf borderId="9" fillId="4" fontId="26" numFmtId="1" xfId="0" applyBorder="1" applyFont="1" applyNumberFormat="1"/>
    <xf borderId="5" fillId="3" fontId="26" numFmtId="1" xfId="0" applyBorder="1" applyFont="1" applyNumberFormat="1"/>
    <xf borderId="98" fillId="14" fontId="26" numFmtId="1" xfId="0" applyAlignment="1" applyBorder="1" applyFont="1" applyNumberFormat="1">
      <alignment horizontal="center" shrinkToFit="0" vertical="center" wrapText="0"/>
    </xf>
    <xf borderId="99" fillId="14" fontId="26" numFmtId="1" xfId="0" applyAlignment="1" applyBorder="1" applyFont="1" applyNumberFormat="1">
      <alignment horizontal="center" shrinkToFit="0" vertical="center" wrapText="1"/>
    </xf>
    <xf borderId="5" fillId="3" fontId="26" numFmtId="1" xfId="0" applyAlignment="1" applyBorder="1" applyFont="1" applyNumberFormat="1">
      <alignment horizontal="center" shrinkToFit="0" vertical="center" wrapText="0"/>
    </xf>
    <xf borderId="36" fillId="3" fontId="26" numFmtId="1" xfId="0" applyAlignment="1" applyBorder="1" applyFont="1" applyNumberFormat="1">
      <alignment horizontal="center" shrinkToFit="0" vertical="center" wrapText="0"/>
    </xf>
    <xf borderId="10" fillId="5" fontId="26" numFmtId="3" xfId="0" applyBorder="1" applyFont="1" applyNumberFormat="1"/>
    <xf borderId="50" fillId="5" fontId="45" numFmtId="1" xfId="0" applyAlignment="1" applyBorder="1" applyFont="1" applyNumberFormat="1">
      <alignment horizontal="center"/>
    </xf>
    <xf borderId="49" fillId="5" fontId="45" numFmtId="1" xfId="0" applyAlignment="1" applyBorder="1" applyFont="1" applyNumberFormat="1">
      <alignment horizontal="center"/>
    </xf>
    <xf borderId="18" fillId="5" fontId="26" numFmtId="3" xfId="0" applyBorder="1" applyFont="1" applyNumberFormat="1"/>
    <xf borderId="35" fillId="3" fontId="26" numFmtId="1" xfId="0" applyAlignment="1" applyBorder="1" applyFont="1" applyNumberFormat="1">
      <alignment horizontal="center" shrinkToFit="0" vertical="center" wrapText="0"/>
    </xf>
    <xf borderId="29" fillId="15" fontId="35" numFmtId="1" xfId="0" applyBorder="1" applyFont="1" applyNumberFormat="1"/>
    <xf borderId="14" fillId="5" fontId="26" numFmtId="3" xfId="0" applyBorder="1" applyFont="1" applyNumberFormat="1"/>
    <xf borderId="98" fillId="14" fontId="26" numFmtId="1" xfId="0" applyBorder="1" applyFont="1" applyNumberFormat="1"/>
    <xf borderId="11" fillId="5" fontId="29" numFmtId="4" xfId="0" applyAlignment="1" applyBorder="1" applyFont="1" applyNumberFormat="1">
      <alignment horizontal="center" vertical="bottom"/>
    </xf>
    <xf borderId="17" fillId="5" fontId="26" numFmtId="4" xfId="0" applyAlignment="1" applyBorder="1" applyFont="1" applyNumberFormat="1">
      <alignment horizontal="center"/>
    </xf>
    <xf borderId="15" fillId="5" fontId="26" numFmtId="1" xfId="0" applyAlignment="1" applyBorder="1" applyFont="1" applyNumberFormat="1">
      <alignment horizontal="center"/>
    </xf>
    <xf borderId="50" fillId="5" fontId="26" numFmtId="1" xfId="0" applyAlignment="1" applyBorder="1" applyFont="1" applyNumberFormat="1">
      <alignment horizontal="center"/>
    </xf>
    <xf borderId="49" fillId="5" fontId="26" numFmtId="1" xfId="0" applyAlignment="1" applyBorder="1" applyFont="1" applyNumberFormat="1">
      <alignment horizontal="center"/>
    </xf>
    <xf borderId="49" fillId="5" fontId="36" numFmtId="0" xfId="0" applyAlignment="1" applyBorder="1" applyFont="1">
      <alignment horizontal="center" shrinkToFit="0" vertical="center" wrapText="0"/>
    </xf>
    <xf borderId="102" fillId="14" fontId="36" numFmtId="1" xfId="0" applyAlignment="1" applyBorder="1" applyFont="1" applyNumberFormat="1">
      <alignment horizontal="center" shrinkToFit="0" vertical="center" wrapText="0"/>
    </xf>
    <xf borderId="103" fillId="14" fontId="36" numFmtId="1" xfId="0" applyAlignment="1" applyBorder="1" applyFont="1" applyNumberFormat="1">
      <alignment horizontal="center" shrinkToFit="0" vertical="center" wrapText="1"/>
    </xf>
    <xf borderId="98" fillId="14" fontId="24" numFmtId="1" xfId="0" applyAlignment="1" applyBorder="1" applyFont="1" applyNumberFormat="1">
      <alignment horizontal="center" shrinkToFit="0" vertical="center" wrapText="0"/>
    </xf>
    <xf borderId="5" fillId="3" fontId="24" numFmtId="1" xfId="0" applyAlignment="1" applyBorder="1" applyFont="1" applyNumberFormat="1">
      <alignment horizontal="center" shrinkToFit="0" vertical="center" wrapText="0"/>
    </xf>
    <xf borderId="50" fillId="5" fontId="26" numFmtId="1" xfId="0" applyAlignment="1" applyBorder="1" applyFont="1" applyNumberFormat="1">
      <alignment horizontal="center" shrinkToFit="0" wrapText="1"/>
    </xf>
    <xf borderId="15" fillId="5" fontId="26" numFmtId="1" xfId="0" applyAlignment="1" applyBorder="1" applyFont="1" applyNumberFormat="1">
      <alignment horizontal="center" shrinkToFit="0" wrapText="1"/>
    </xf>
    <xf borderId="49" fillId="5" fontId="26" numFmtId="1" xfId="0" applyAlignment="1" applyBorder="1" applyFont="1" applyNumberFormat="1">
      <alignment horizontal="center" shrinkToFit="0" wrapText="1"/>
    </xf>
    <xf borderId="17" fillId="5" fontId="45" numFmtId="0" xfId="0" applyAlignment="1" applyBorder="1" applyFont="1">
      <alignment horizontal="center"/>
    </xf>
    <xf borderId="15" fillId="5" fontId="26" numFmtId="0" xfId="0" applyAlignment="1" applyBorder="1" applyFont="1">
      <alignment horizontal="center"/>
    </xf>
    <xf borderId="29" fillId="15" fontId="33" numFmtId="1" xfId="0" applyAlignment="1" applyBorder="1" applyFont="1" applyNumberFormat="1">
      <alignment horizontal="center" shrinkToFit="0" wrapText="1"/>
    </xf>
    <xf borderId="29" fillId="15" fontId="26" numFmtId="3" xfId="0" applyBorder="1" applyFont="1" applyNumberFormat="1"/>
    <xf borderId="50" fillId="5" fontId="50" numFmtId="0" xfId="0" applyAlignment="1" applyBorder="1" applyFont="1">
      <alignment horizontal="center" vertical="center"/>
    </xf>
    <xf borderId="93" fillId="14" fontId="26" numFmtId="3" xfId="0" applyBorder="1" applyFont="1" applyNumberFormat="1"/>
    <xf borderId="29" fillId="4" fontId="26" numFmtId="3" xfId="0" applyBorder="1" applyFont="1" applyNumberFormat="1"/>
    <xf borderId="50" fillId="5" fontId="26" numFmtId="4" xfId="0" applyBorder="1" applyFont="1" applyNumberFormat="1"/>
    <xf borderId="49" fillId="5" fontId="26" numFmtId="4" xfId="0" applyAlignment="1" applyBorder="1" applyFont="1" applyNumberFormat="1">
      <alignment horizontal="center"/>
    </xf>
    <xf borderId="102" fillId="14" fontId="26" numFmtId="4" xfId="0" applyAlignment="1" applyBorder="1" applyFont="1" applyNumberFormat="1">
      <alignment horizontal="center"/>
    </xf>
    <xf borderId="34" fillId="3" fontId="36" numFmtId="1" xfId="0" applyAlignment="1" applyBorder="1" applyFont="1" applyNumberFormat="1">
      <alignment horizontal="center" shrinkToFit="0" vertical="center" wrapText="0"/>
    </xf>
    <xf borderId="98" fillId="14" fontId="26" numFmtId="3" xfId="0" applyBorder="1" applyFont="1" applyNumberFormat="1"/>
    <xf borderId="13" fillId="5" fontId="26" numFmtId="0" xfId="0" applyAlignment="1" applyBorder="1" applyFont="1">
      <alignment vertical="bottom"/>
    </xf>
    <xf borderId="11" fillId="5" fontId="26" numFmtId="0" xfId="0" applyBorder="1" applyFont="1"/>
    <xf borderId="93" fillId="14" fontId="26" numFmtId="0" xfId="0" applyAlignment="1" applyBorder="1" applyFont="1">
      <alignment horizontal="center"/>
    </xf>
    <xf borderId="97" fillId="14" fontId="26" numFmtId="1" xfId="0" applyAlignment="1" applyBorder="1" applyFont="1" applyNumberFormat="1">
      <alignment horizontal="center" shrinkToFit="0" wrapText="1"/>
    </xf>
    <xf borderId="17" fillId="5" fontId="45" numFmtId="1" xfId="0" applyAlignment="1" applyBorder="1" applyFont="1" applyNumberFormat="1">
      <alignment horizontal="center"/>
    </xf>
    <xf borderId="98" fillId="14" fontId="45" numFmtId="1" xfId="0" applyAlignment="1" applyBorder="1" applyFont="1" applyNumberFormat="1">
      <alignment horizontal="center"/>
    </xf>
    <xf borderId="29" fillId="15" fontId="26" numFmtId="1" xfId="0" applyAlignment="1" applyBorder="1" applyFont="1" applyNumberFormat="1">
      <alignment vertical="bottom"/>
    </xf>
    <xf borderId="102" fillId="14" fontId="45" numFmtId="1" xfId="0" applyAlignment="1" applyBorder="1" applyFont="1" applyNumberFormat="1">
      <alignment horizontal="center"/>
    </xf>
    <xf borderId="24" fillId="3" fontId="26" numFmtId="1" xfId="0" applyAlignment="1" applyBorder="1" applyFont="1" applyNumberFormat="1">
      <alignment vertical="bottom"/>
    </xf>
    <xf borderId="5" fillId="3" fontId="26" numFmtId="1" xfId="0" applyAlignment="1" applyBorder="1" applyFont="1" applyNumberFormat="1">
      <alignment vertical="bottom"/>
    </xf>
    <xf borderId="55" fillId="5" fontId="26" numFmtId="0" xfId="0" applyAlignment="1" applyBorder="1" applyFont="1">
      <alignment horizontal="center"/>
    </xf>
    <xf borderId="63" fillId="5" fontId="37" numFmtId="1" xfId="0" applyAlignment="1" applyBorder="1" applyFont="1" applyNumberFormat="1">
      <alignment shrinkToFit="0" wrapText="1"/>
    </xf>
    <xf borderId="41" fillId="14" fontId="26" numFmtId="0" xfId="0" applyAlignment="1" applyBorder="1" applyFont="1">
      <alignment horizontal="center"/>
    </xf>
    <xf borderId="36" fillId="3" fontId="26" numFmtId="0" xfId="0" applyBorder="1" applyFont="1"/>
    <xf borderId="17" fillId="5" fontId="26" numFmtId="0" xfId="0" applyAlignment="1" applyBorder="1" applyFont="1">
      <alignment vertical="bottom"/>
    </xf>
    <xf borderId="98" fillId="14" fontId="26" numFmtId="0" xfId="0" applyBorder="1" applyFont="1"/>
    <xf borderId="102" fillId="14" fontId="26" numFmtId="4" xfId="0" applyBorder="1" applyFont="1" applyNumberFormat="1"/>
    <xf borderId="11" fillId="5" fontId="26" numFmtId="1" xfId="0" applyAlignment="1" applyBorder="1" applyFont="1" applyNumberFormat="1">
      <alignment horizontal="center"/>
    </xf>
    <xf borderId="97" fillId="14" fontId="26" numFmtId="1" xfId="0" applyAlignment="1" applyBorder="1" applyFont="1" applyNumberFormat="1">
      <alignment shrinkToFit="0" vertical="center" wrapText="1"/>
    </xf>
    <xf borderId="97" fillId="0" fontId="2" numFmtId="0" xfId="0" applyBorder="1" applyFont="1"/>
    <xf borderId="50" fillId="5" fontId="26" numFmtId="1" xfId="0" applyAlignment="1" applyBorder="1" applyFont="1" applyNumberFormat="1">
      <alignment vertical="bottom"/>
    </xf>
    <xf borderId="102" fillId="14" fontId="26" numFmtId="1" xfId="0" applyBorder="1" applyFont="1" applyNumberFormat="1"/>
    <xf borderId="17" fillId="5" fontId="26" numFmtId="0" xfId="0" applyBorder="1" applyFont="1"/>
    <xf borderId="98" fillId="14" fontId="26" numFmtId="0" xfId="0" applyAlignment="1" applyBorder="1" applyFont="1">
      <alignment horizontal="center"/>
    </xf>
    <xf borderId="99" fillId="14" fontId="36" numFmtId="0" xfId="0" applyAlignment="1" applyBorder="1" applyFont="1">
      <alignment horizontal="center" shrinkToFit="0" vertical="center" wrapText="1"/>
    </xf>
    <xf borderId="5" fillId="3" fontId="36" numFmtId="0" xfId="0" applyAlignment="1" applyBorder="1" applyFont="1">
      <alignment horizontal="center" shrinkToFit="0" vertical="center" wrapText="0"/>
    </xf>
    <xf borderId="49" fillId="5" fontId="26" numFmtId="0" xfId="0" applyBorder="1" applyFont="1"/>
    <xf borderId="36" fillId="3" fontId="36" numFmtId="0" xfId="0" applyAlignment="1" applyBorder="1" applyFont="1">
      <alignment horizontal="center" shrinkToFit="0" vertical="center" wrapText="0"/>
    </xf>
    <xf borderId="98" fillId="14" fontId="36" numFmtId="0" xfId="0" applyAlignment="1" applyBorder="1" applyFont="1">
      <alignment horizontal="center" shrinkToFit="0" vertical="center" wrapText="0"/>
    </xf>
    <xf borderId="13" fillId="5" fontId="26" numFmtId="0" xfId="0" applyBorder="1" applyFont="1"/>
    <xf borderId="11" fillId="5" fontId="45" numFmtId="0" xfId="0" applyBorder="1" applyFont="1"/>
    <xf borderId="103" fillId="14" fontId="36" numFmtId="0" xfId="0" applyAlignment="1" applyBorder="1" applyFont="1">
      <alignment horizontal="center" shrinkToFit="0" vertical="center" wrapText="1"/>
    </xf>
    <xf borderId="102" fillId="14" fontId="26" numFmtId="3" xfId="0" applyBorder="1" applyFont="1" applyNumberFormat="1"/>
    <xf borderId="35" fillId="3" fontId="36" numFmtId="0" xfId="0" applyAlignment="1" applyBorder="1" applyFont="1">
      <alignment horizontal="center" shrinkToFit="0" vertical="center" wrapText="0"/>
    </xf>
    <xf borderId="5" fillId="3" fontId="26" numFmtId="1" xfId="0" applyAlignment="1" applyBorder="1" applyFont="1" applyNumberFormat="1">
      <alignment horizontal="center"/>
    </xf>
    <xf borderId="93" fillId="14" fontId="26" numFmtId="3" xfId="0" applyAlignment="1" applyBorder="1" applyFont="1" applyNumberFormat="1">
      <alignment horizontal="center"/>
    </xf>
    <xf borderId="98" fillId="14" fontId="26" numFmtId="3" xfId="0" applyAlignment="1" applyBorder="1" applyFont="1" applyNumberFormat="1">
      <alignment horizontal="center"/>
    </xf>
    <xf borderId="15" fillId="5" fontId="38" numFmtId="3" xfId="0" applyAlignment="1" applyBorder="1" applyFont="1" applyNumberFormat="1">
      <alignment horizontal="center" shrinkToFit="0" vertical="center" wrapText="0"/>
    </xf>
    <xf borderId="98" fillId="14" fontId="38" numFmtId="1" xfId="0" applyAlignment="1" applyBorder="1" applyFont="1" applyNumberFormat="1">
      <alignment horizontal="center" shrinkToFit="0" vertical="center" wrapText="0"/>
    </xf>
    <xf borderId="26" fillId="4" fontId="26" numFmtId="1" xfId="0" applyBorder="1" applyFont="1" applyNumberFormat="1"/>
    <xf borderId="102" fillId="14" fontId="26" numFmtId="3" xfId="0" applyAlignment="1" applyBorder="1" applyFont="1" applyNumberFormat="1">
      <alignment horizontal="center"/>
    </xf>
    <xf borderId="55" fillId="5" fontId="26" numFmtId="1" xfId="0" applyBorder="1" applyFont="1" applyNumberFormat="1"/>
    <xf borderId="55" fillId="5" fontId="26" numFmtId="1" xfId="0" applyAlignment="1" applyBorder="1" applyFont="1" applyNumberFormat="1">
      <alignment vertical="bottom"/>
    </xf>
    <xf borderId="63" fillId="5" fontId="26" numFmtId="1" xfId="0" applyBorder="1" applyFont="1" applyNumberFormat="1"/>
    <xf borderId="97" fillId="14" fontId="26" numFmtId="3" xfId="0" applyAlignment="1" applyBorder="1" applyFont="1" applyNumberFormat="1">
      <alignment horizontal="center"/>
    </xf>
    <xf borderId="93" fillId="0" fontId="2" numFmtId="0" xfId="0" applyBorder="1" applyFont="1"/>
    <xf borderId="49" fillId="5" fontId="37" numFmtId="0" xfId="0" applyAlignment="1" applyBorder="1" applyFont="1">
      <alignment horizontal="center"/>
    </xf>
    <xf borderId="14" fillId="5" fontId="26" numFmtId="0" xfId="0" applyAlignment="1" applyBorder="1" applyFont="1">
      <alignment horizontal="center"/>
    </xf>
    <xf borderId="14" fillId="5" fontId="26" numFmtId="1" xfId="0" applyBorder="1" applyFont="1" applyNumberFormat="1"/>
    <xf borderId="13" fillId="5" fontId="26" numFmtId="4" xfId="0" applyAlignment="1" applyBorder="1" applyFont="1" applyNumberFormat="1">
      <alignment horizontal="center"/>
    </xf>
    <xf borderId="93" fillId="14" fontId="26" numFmtId="4" xfId="0" applyBorder="1" applyFont="1" applyNumberFormat="1"/>
    <xf borderId="98" fillId="14" fontId="26" numFmtId="4" xfId="0" applyBorder="1" applyFont="1" applyNumberFormat="1"/>
    <xf borderId="24" fillId="3" fontId="26" numFmtId="1" xfId="0" applyBorder="1" applyFont="1" applyNumberFormat="1"/>
    <xf borderId="9" fillId="4" fontId="36" numFmtId="1" xfId="0" applyAlignment="1" applyBorder="1" applyFont="1" applyNumberFormat="1">
      <alignment horizontal="center" shrinkToFit="0" vertical="center" wrapText="0"/>
    </xf>
    <xf borderId="55" fillId="5" fontId="50" numFmtId="0" xfId="0" applyAlignment="1" applyBorder="1" applyFont="1">
      <alignment horizontal="center" shrinkToFit="0" vertical="center" wrapText="1"/>
    </xf>
    <xf borderId="11" fillId="5" fontId="37" numFmtId="0" xfId="0" applyAlignment="1" applyBorder="1" applyFont="1">
      <alignment horizontal="center" shrinkToFit="0" vertical="center" wrapText="1"/>
    </xf>
    <xf borderId="15" fillId="5" fontId="116" numFmtId="0" xfId="0" applyAlignment="1" applyBorder="1" applyFont="1">
      <alignment horizontal="center" shrinkToFit="0" vertical="center" wrapText="0"/>
    </xf>
    <xf borderId="17" fillId="5" fontId="26" numFmtId="4" xfId="0" applyAlignment="1" applyBorder="1" applyFont="1" applyNumberFormat="1">
      <alignment horizontal="center" shrinkToFit="0" wrapText="0"/>
    </xf>
    <xf borderId="29" fillId="4" fontId="36" numFmtId="1" xfId="0" applyAlignment="1" applyBorder="1" applyFont="1" applyNumberFormat="1">
      <alignment horizontal="center" shrinkToFit="0" vertical="center" wrapText="0"/>
    </xf>
    <xf borderId="13" fillId="5" fontId="26" numFmtId="1" xfId="0" applyAlignment="1" applyBorder="1" applyFont="1" applyNumberFormat="1">
      <alignment shrinkToFit="0" wrapText="1"/>
    </xf>
    <xf borderId="11" fillId="5" fontId="45" numFmtId="1" xfId="0" applyAlignment="1" applyBorder="1" applyFont="1" applyNumberFormat="1">
      <alignment shrinkToFit="0" wrapText="1"/>
    </xf>
    <xf borderId="93" fillId="14" fontId="26" numFmtId="1" xfId="0" applyAlignment="1" applyBorder="1" applyFont="1" applyNumberFormat="1">
      <alignment horizontal="center" shrinkToFit="0" wrapText="1"/>
    </xf>
    <xf borderId="93" fillId="14" fontId="26" numFmtId="3" xfId="0" applyAlignment="1" applyBorder="1" applyFont="1" applyNumberFormat="1">
      <alignment horizontal="center" shrinkToFit="0" wrapText="1"/>
    </xf>
    <xf borderId="55" fillId="5" fontId="37" numFmtId="0" xfId="0" applyAlignment="1" applyBorder="1" applyFont="1">
      <alignment horizontal="center" vertical="center"/>
    </xf>
    <xf borderId="11" fillId="5" fontId="37" numFmtId="0" xfId="0" applyAlignment="1" applyBorder="1" applyFont="1">
      <alignment horizontal="center" shrinkToFit="0" vertical="center" wrapText="0"/>
    </xf>
    <xf borderId="97" fillId="14" fontId="36" numFmtId="1" xfId="0" applyAlignment="1" applyBorder="1" applyFont="1" applyNumberFormat="1">
      <alignment horizontal="center" shrinkToFit="0" vertical="center" wrapText="0"/>
    </xf>
    <xf borderId="98" fillId="14" fontId="26" numFmtId="1" xfId="0" applyAlignment="1" applyBorder="1" applyFont="1" applyNumberFormat="1">
      <alignment horizontal="center" shrinkToFit="0" wrapText="1"/>
    </xf>
    <xf borderId="98" fillId="14" fontId="26" numFmtId="3" xfId="0" applyAlignment="1" applyBorder="1" applyFont="1" applyNumberFormat="1">
      <alignment horizontal="center" shrinkToFit="0" wrapText="1"/>
    </xf>
    <xf borderId="15" fillId="5" fontId="37" numFmtId="0" xfId="0" applyAlignment="1" applyBorder="1" applyFont="1">
      <alignment horizontal="center" shrinkToFit="0" vertical="center" wrapText="0"/>
    </xf>
    <xf borderId="15" fillId="5" fontId="45" numFmtId="1" xfId="0" applyAlignment="1" applyBorder="1" applyFont="1" applyNumberFormat="1">
      <alignment shrinkToFit="0" wrapText="1"/>
    </xf>
    <xf borderId="50" fillId="5" fontId="26" numFmtId="4" xfId="0" applyAlignment="1" applyBorder="1" applyFont="1" applyNumberFormat="1">
      <alignment horizontal="center"/>
    </xf>
    <xf borderId="50" fillId="5" fontId="37" numFmtId="0" xfId="0" applyAlignment="1" applyBorder="1" applyFont="1">
      <alignment horizontal="center" shrinkToFit="0" vertical="center" wrapText="1"/>
    </xf>
    <xf borderId="9" fillId="4" fontId="33" numFmtId="1" xfId="0" applyAlignment="1" applyBorder="1" applyFont="1" applyNumberFormat="1">
      <alignment horizontal="center"/>
    </xf>
    <xf borderId="29" fillId="4" fontId="26" numFmtId="3" xfId="0" applyAlignment="1" applyBorder="1" applyFont="1" applyNumberFormat="1">
      <alignment horizontal="center"/>
    </xf>
    <xf borderId="49" fillId="5" fontId="45" numFmtId="1" xfId="0" applyAlignment="1" applyBorder="1" applyFont="1" applyNumberFormat="1">
      <alignment shrinkToFit="0" wrapText="1"/>
    </xf>
    <xf borderId="102" fillId="14" fontId="26" numFmtId="1" xfId="0" applyAlignment="1" applyBorder="1" applyFont="1" applyNumberFormat="1">
      <alignment horizontal="center" shrinkToFit="0" wrapText="1"/>
    </xf>
    <xf borderId="102" fillId="14" fontId="26" numFmtId="3" xfId="0" applyAlignment="1" applyBorder="1" applyFont="1" applyNumberFormat="1">
      <alignment horizontal="center" shrinkToFit="0" wrapText="1"/>
    </xf>
    <xf borderId="29" fillId="4" fontId="26" numFmtId="1" xfId="0" applyAlignment="1" applyBorder="1" applyFont="1" applyNumberFormat="1">
      <alignment vertical="bottom"/>
    </xf>
    <xf borderId="13" fillId="5" fontId="29" numFmtId="1" xfId="0" applyAlignment="1" applyBorder="1" applyFont="1" applyNumberFormat="1">
      <alignment horizontal="center"/>
    </xf>
    <xf borderId="11" fillId="5" fontId="45" numFmtId="1" xfId="0" applyAlignment="1" applyBorder="1" applyFont="1" applyNumberFormat="1">
      <alignment shrinkToFit="0" vertical="bottom" wrapText="1"/>
    </xf>
    <xf borderId="97" fillId="14" fontId="26" numFmtId="1" xfId="0" applyAlignment="1" applyBorder="1" applyFont="1" applyNumberFormat="1">
      <alignment horizontal="center" vertical="center"/>
    </xf>
    <xf borderId="97" fillId="14" fontId="26" numFmtId="3" xfId="0" applyAlignment="1" applyBorder="1" applyFont="1" applyNumberFormat="1">
      <alignment horizontal="center" vertical="center"/>
    </xf>
    <xf borderId="63" fillId="5" fontId="36" numFmtId="0" xfId="0" applyAlignment="1" applyBorder="1" applyFont="1">
      <alignment horizontal="center" shrinkToFit="0" vertical="center" wrapText="0"/>
    </xf>
    <xf borderId="104" fillId="14" fontId="36" numFmtId="1" xfId="0" applyAlignment="1" applyBorder="1" applyFont="1" applyNumberFormat="1">
      <alignment horizontal="center" shrinkToFit="0" vertical="center" wrapText="1"/>
    </xf>
    <xf borderId="15" fillId="5" fontId="26" numFmtId="1" xfId="0" applyAlignment="1" applyBorder="1" applyFont="1" applyNumberFormat="1">
      <alignment vertical="bottom"/>
    </xf>
    <xf borderId="0" fillId="5" fontId="50" numFmtId="0" xfId="0" applyAlignment="1" applyFont="1">
      <alignment horizontal="center" shrinkToFit="0" vertical="center" wrapText="1"/>
    </xf>
    <xf borderId="0" fillId="14" fontId="36" numFmtId="1" xfId="0" applyAlignment="1" applyFont="1" applyNumberFormat="1">
      <alignment horizontal="center" shrinkToFit="0" vertical="center" wrapText="0"/>
    </xf>
    <xf borderId="96" fillId="14" fontId="36" numFmtId="1" xfId="0" applyAlignment="1" applyBorder="1" applyFont="1" applyNumberFormat="1">
      <alignment horizontal="center" shrinkToFit="0" vertical="center" wrapText="0"/>
    </xf>
    <xf borderId="49" fillId="5" fontId="45" numFmtId="1" xfId="0" applyAlignment="1" applyBorder="1" applyFont="1" applyNumberFormat="1">
      <alignment shrinkToFit="0" vertical="bottom" wrapText="1"/>
    </xf>
    <xf borderId="9" fillId="15" fontId="35" numFmtId="1" xfId="0" applyAlignment="1" applyBorder="1" applyFont="1" applyNumberFormat="1">
      <alignment shrinkToFit="0" wrapText="0"/>
    </xf>
    <xf borderId="34" fillId="3" fontId="24" numFmtId="1" xfId="0" applyAlignment="1" applyBorder="1" applyFont="1" applyNumberFormat="1">
      <alignment horizontal="center" shrinkToFit="0" vertical="center" wrapText="0"/>
    </xf>
    <xf borderId="17" fillId="5" fontId="26" numFmtId="1" xfId="0" applyAlignment="1" applyBorder="1" applyFont="1" applyNumberFormat="1">
      <alignment horizontal="center"/>
    </xf>
    <xf borderId="55" fillId="5" fontId="26" numFmtId="1" xfId="0" applyAlignment="1" applyBorder="1" applyFont="1" applyNumberFormat="1">
      <alignment shrinkToFit="0" wrapText="1"/>
    </xf>
    <xf borderId="63" fillId="5" fontId="32" numFmtId="1" xfId="0" applyAlignment="1" applyBorder="1" applyFont="1" applyNumberFormat="1">
      <alignment horizontal="center" shrinkToFit="0" wrapText="1"/>
    </xf>
    <xf borderId="93" fillId="14" fontId="45" numFmtId="1" xfId="0" applyAlignment="1" applyBorder="1" applyFont="1" applyNumberFormat="1">
      <alignment horizontal="center"/>
    </xf>
    <xf borderId="15" fillId="5" fontId="45" numFmtId="0" xfId="0" applyAlignment="1" applyBorder="1" applyFont="1">
      <alignment horizontal="center" shrinkToFit="0" vertical="bottom" wrapText="0"/>
    </xf>
    <xf borderId="5" fillId="3" fontId="26" numFmtId="3" xfId="0" applyBorder="1" applyFont="1" applyNumberFormat="1"/>
    <xf borderId="29" fillId="4" fontId="33" numFmtId="3" xfId="0" applyAlignment="1" applyBorder="1" applyFont="1" applyNumberFormat="1">
      <alignment horizontal="center"/>
    </xf>
    <xf borderId="97" fillId="14" fontId="26" numFmtId="1" xfId="0" applyAlignment="1" applyBorder="1" applyFont="1" applyNumberFormat="1">
      <alignment horizontal="center" shrinkToFit="0" vertical="center" wrapText="1"/>
    </xf>
    <xf borderId="9" fillId="15" fontId="26" numFmtId="1" xfId="0" applyBorder="1" applyFont="1" applyNumberFormat="1"/>
    <xf borderId="24" fillId="3" fontId="36" numFmtId="0" xfId="0" applyAlignment="1" applyBorder="1" applyFont="1">
      <alignment horizontal="center" shrinkToFit="0" vertical="center" wrapText="0"/>
    </xf>
    <xf borderId="5" fillId="3" fontId="36" numFmtId="1" xfId="0" applyAlignment="1" applyBorder="1" applyFont="1" applyNumberFormat="1">
      <alignment horizontal="center" shrinkToFit="0" vertical="center" wrapText="1"/>
    </xf>
    <xf borderId="14" fillId="5" fontId="26" numFmtId="1" xfId="0" applyAlignment="1" applyBorder="1" applyFont="1" applyNumberFormat="1">
      <alignment shrinkToFit="0" wrapText="1"/>
    </xf>
    <xf borderId="9" fillId="15" fontId="33" numFmtId="1" xfId="0" applyAlignment="1" applyBorder="1" applyFont="1" applyNumberFormat="1">
      <alignment horizontal="center"/>
    </xf>
    <xf borderId="17" fillId="5" fontId="33" numFmtId="1" xfId="0" applyAlignment="1" applyBorder="1" applyFont="1" applyNumberFormat="1">
      <alignment horizontal="center"/>
    </xf>
    <xf borderId="15" fillId="5" fontId="26" numFmtId="1" xfId="0" applyAlignment="1" applyBorder="1" applyFont="1" applyNumberFormat="1">
      <alignment shrinkToFit="0" wrapText="1"/>
    </xf>
    <xf borderId="29" fillId="15" fontId="33" numFmtId="1" xfId="0" applyBorder="1" applyFont="1" applyNumberFormat="1"/>
    <xf borderId="5" fillId="3" fontId="7" numFmtId="1" xfId="0" applyAlignment="1" applyBorder="1" applyFont="1" applyNumberFormat="1">
      <alignment vertical="bottom"/>
    </xf>
    <xf borderId="18" fillId="5" fontId="26" numFmtId="1" xfId="0" applyAlignment="1" applyBorder="1" applyFont="1" applyNumberFormat="1">
      <alignment vertical="bottom"/>
    </xf>
    <xf borderId="49" fillId="5" fontId="26" numFmtId="1" xfId="0" applyAlignment="1" applyBorder="1" applyFont="1" applyNumberFormat="1">
      <alignment vertical="bottom"/>
    </xf>
    <xf borderId="98" fillId="14" fontId="26" numFmtId="1" xfId="0" applyAlignment="1" applyBorder="1" applyFont="1" applyNumberFormat="1">
      <alignment vertical="bottom"/>
    </xf>
    <xf borderId="5" fillId="3" fontId="47" numFmtId="0" xfId="0" applyAlignment="1" applyBorder="1" applyFont="1">
      <alignment horizontal="center" shrinkToFit="0" vertical="center" wrapText="0"/>
    </xf>
    <xf borderId="5" fillId="3" fontId="47" numFmtId="1" xfId="0" applyAlignment="1" applyBorder="1" applyFont="1" applyNumberFormat="1">
      <alignment horizontal="center" shrinkToFit="0" vertical="center" wrapText="0"/>
    </xf>
    <xf borderId="5" fillId="3" fontId="47" numFmtId="1" xfId="0" applyAlignment="1" applyBorder="1" applyFont="1" applyNumberFormat="1">
      <alignment horizontal="center" shrinkToFit="0" vertical="center" wrapText="1"/>
    </xf>
    <xf borderId="24" fillId="3" fontId="7" numFmtId="1" xfId="0" applyAlignment="1" applyBorder="1" applyFont="1" applyNumberFormat="1">
      <alignment vertical="bottom"/>
    </xf>
    <xf borderId="5" fillId="3" fontId="7" numFmtId="1" xfId="0" applyBorder="1" applyFont="1" applyNumberFormat="1"/>
    <xf borderId="5" fillId="3" fontId="62" numFmtId="1" xfId="0" applyAlignment="1" applyBorder="1" applyFont="1" applyNumberFormat="1">
      <alignment horizontal="center"/>
    </xf>
    <xf borderId="5" fillId="3" fontId="5" numFmtId="1" xfId="0" applyAlignment="1" applyBorder="1" applyFont="1" applyNumberFormat="1">
      <alignment horizontal="center"/>
    </xf>
    <xf borderId="0" fillId="0" fontId="7" numFmtId="1" xfId="0" applyAlignment="1" applyFont="1" applyNumberFormat="1">
      <alignment vertical="bottom"/>
    </xf>
    <xf borderId="0" fillId="14" fontId="7" numFmtId="1" xfId="0" applyAlignment="1" applyFont="1" applyNumberFormat="1">
      <alignment vertical="bottom"/>
    </xf>
    <xf borderId="0" fillId="0" fontId="47" numFmtId="1" xfId="0" applyAlignment="1" applyFont="1" applyNumberFormat="1">
      <alignment horizontal="center" shrinkToFit="0" vertical="center" wrapText="0"/>
    </xf>
    <xf borderId="0" fillId="0" fontId="47" numFmtId="1" xfId="0" applyAlignment="1" applyFont="1" applyNumberFormat="1">
      <alignment horizontal="center" shrinkToFit="0" vertical="center" wrapText="1"/>
    </xf>
    <xf borderId="0" fillId="0" fontId="7" numFmtId="1" xfId="0" applyFont="1" applyNumberFormat="1"/>
    <xf borderId="0" fillId="14" fontId="7" numFmtId="1" xfId="0" applyFont="1" applyNumberFormat="1"/>
    <xf borderId="0" fillId="14" fontId="62" numFmtId="1" xfId="0" applyAlignment="1" applyFont="1" applyNumberFormat="1">
      <alignment horizontal="center"/>
    </xf>
    <xf borderId="0" fillId="3" fontId="7" numFmtId="1" xfId="0" applyFont="1" applyNumberFormat="1"/>
    <xf borderId="0" fillId="14" fontId="5" numFmtId="1" xfId="0" applyAlignment="1" applyFont="1" applyNumberFormat="1">
      <alignment horizontal="center"/>
    </xf>
    <xf borderId="0" fillId="5" fontId="47" numFmtId="0" xfId="0" applyAlignment="1" applyFont="1">
      <alignment horizontal="center" shrinkToFit="0" vertical="center" wrapText="0"/>
    </xf>
    <xf borderId="0" fillId="14" fontId="47" numFmtId="1" xfId="0" applyAlignment="1" applyFont="1" applyNumberFormat="1">
      <alignment horizontal="center" shrinkToFit="0" vertical="center" wrapText="0"/>
    </xf>
    <xf borderId="0" fillId="14" fontId="47" numFmtId="1"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276225</xdr:colOff>
      <xdr:row>14</xdr:row>
      <xdr:rowOff>171450</xdr:rowOff>
    </xdr:from>
    <xdr:ext cx="2724150" cy="1352550"/>
    <xdr:pic>
      <xdr:nvPicPr>
        <xdr:cNvPr id="0" name="image2.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685800</xdr:colOff>
      <xdr:row>1</xdr:row>
      <xdr:rowOff>104775</xdr:rowOff>
    </xdr:from>
    <xdr:ext cx="10753725" cy="21336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76</xdr:row>
      <xdr:rowOff>0</xdr:rowOff>
    </xdr:from>
    <xdr:ext cx="314325" cy="1809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46382F"/>
      </a:dk1>
      <a:lt1>
        <a:srgbClr val="FFFFFF"/>
      </a:lt1>
      <a:dk2>
        <a:srgbClr val="46382F"/>
      </a:dk2>
      <a:lt2>
        <a:srgbClr val="FFFFFF"/>
      </a:lt2>
      <a:accent1>
        <a:srgbClr val="00AEA6"/>
      </a:accent1>
      <a:accent2>
        <a:srgbClr val="73CA00"/>
      </a:accent2>
      <a:accent3>
        <a:srgbClr val="694937"/>
      </a:accent3>
      <a:accent4>
        <a:srgbClr val="9E9E9E"/>
      </a:accent4>
      <a:accent5>
        <a:srgbClr val="666666"/>
      </a:accent5>
      <a:accent6>
        <a:srgbClr val="98EB2A"/>
      </a:accent6>
      <a:hlink>
        <a:srgbClr val="00AEA6"/>
      </a:hlink>
      <a:folHlink>
        <a:srgbClr val="00AEA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alculator.farmcarbontoolkit.org.uk/resources" TargetMode="External"/><Relationship Id="rId2" Type="http://schemas.openxmlformats.org/officeDocument/2006/relationships/hyperlink" Target="https://calculator.farmcarbontoolkit.org.uk/" TargetMode="External"/><Relationship Id="rId3" Type="http://schemas.openxmlformats.org/officeDocument/2006/relationships/hyperlink" Target="https://calculator.farmcarbontoolkit.org.uk/" TargetMode="External"/><Relationship Id="rId4" Type="http://schemas.openxmlformats.org/officeDocument/2006/relationships/hyperlink" Target="https://farmcarbontoolkit.org.uk/toolkit/" TargetMode="External"/><Relationship Id="rId5"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youtu.be/V4KfmR40rIY" TargetMode="External"/><Relationship Id="rId2" Type="http://schemas.openxmlformats.org/officeDocument/2006/relationships/hyperlink" Target="https://ghgprotocol.org/sites/default/files/hfc-pfc_0.xls" TargetMode="External"/><Relationship Id="rId3"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ghgprotocol.org/sites/default/files/hfc-pfc_0.xls"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youtu.be/e-kyFOq4XKA" TargetMode="External"/><Relationship Id="rId2" Type="http://schemas.openxmlformats.org/officeDocument/2006/relationships/hyperlink" Target="https://www.iucn-uk-peatlandprogramme.org/sites/default/files/2023-03/Peatland%20Code%20V2%20-%20FINAL%20-%20WEB_1.pdf" TargetMode="External"/><Relationship Id="rId3"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calculator.farmcarbontoolkit.org.uk/sites/default/files/Monitoring-Soil-Carbon-a-practical-field-farm-and-lab-guide-Low-Res-Version.pdf"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40" Type="http://schemas.openxmlformats.org/officeDocument/2006/relationships/hyperlink" Target="https://doi.org/10.1016/j.energy.2012.09.052" TargetMode="External"/><Relationship Id="rId20" Type="http://schemas.openxmlformats.org/officeDocument/2006/relationships/hyperlink" Target="https://www.yara.co.uk/contentassets/a6e77004605040aea339577f909d5368/yara-carbon-footprint_verification_statement.pdf/" TargetMode="External"/><Relationship Id="rId42" Type="http://schemas.openxmlformats.org/officeDocument/2006/relationships/hyperlink" Target="https://doi.org/10.1016/j.jclepro.2015.06.141" TargetMode="External"/><Relationship Id="rId41" Type="http://schemas.openxmlformats.org/officeDocument/2006/relationships/hyperlink" Target="https://doi.org/10.1186/s13068-020-01784-y" TargetMode="External"/><Relationship Id="rId22" Type="http://schemas.openxmlformats.org/officeDocument/2006/relationships/hyperlink" Target="https://www.researchgate.net/publication/329774170_Updated_carbon_footprint_values_for_mineral_fertilizer_from_different_world_regions" TargetMode="External"/><Relationship Id="rId44" Type="http://schemas.openxmlformats.org/officeDocument/2006/relationships/hyperlink" Target="https://www.ipcc-nggip.iges.or.jp/public/2019rf/pdf/4_Volume4/19R_V4_Ch02_Generic%20Methods.pdf" TargetMode="External"/><Relationship Id="rId21" Type="http://schemas.openxmlformats.org/officeDocument/2006/relationships/hyperlink" Target="https://farmcarbontoolkit.org.uk/soil-carbon-project/" TargetMode="External"/><Relationship Id="rId43" Type="http://schemas.openxmlformats.org/officeDocument/2006/relationships/hyperlink" Target="https://lutpub.lut.fi/bitstream/handle/10024/165170/Thesis_Naukkarinen_Martta.pdf?sequence=1" TargetMode="External"/><Relationship Id="rId24" Type="http://schemas.openxmlformats.org/officeDocument/2006/relationships/hyperlink" Target="https://ahdb.org.uk/RB209" TargetMode="External"/><Relationship Id="rId46" Type="http://schemas.openxmlformats.org/officeDocument/2006/relationships/drawing" Target="../drawings/drawing15.xml"/><Relationship Id="rId23" Type="http://schemas.openxmlformats.org/officeDocument/2006/relationships/hyperlink" Target="https://projectblue.blob.core.windows.net/media/Default/Research%20Papers/Cereals%20and%20Oilseed/pr548-abstract-and-executive-summary.pdf" TargetMode="External"/><Relationship Id="rId45" Type="http://schemas.openxmlformats.org/officeDocument/2006/relationships/hyperlink" Target="https://drive.google.com/drive/u/1/folders/17pQ9EPhnU1O2wfjr-WJZ8XTDVvLQq7nf" TargetMode="External"/><Relationship Id="rId1" Type="http://schemas.openxmlformats.org/officeDocument/2006/relationships/hyperlink" Target="https://circularecology.com/embodied-carbon-footprint-database.html" TargetMode="External"/><Relationship Id="rId2" Type="http://schemas.openxmlformats.org/officeDocument/2006/relationships/hyperlink" Target="https://randd.defra.gov.uk/ProjectDetails?ProjectID=11442" TargetMode="External"/><Relationship Id="rId3" Type="http://schemas.openxmlformats.org/officeDocument/2006/relationships/hyperlink" Target="https://naei.beis.gov.uk/reports/reports?report_id=981" TargetMode="External"/><Relationship Id="rId4" Type="http://schemas.openxmlformats.org/officeDocument/2006/relationships/hyperlink" Target="https://naei.beis.gov.uk/reports/reports?report_id=981" TargetMode="External"/><Relationship Id="rId9" Type="http://schemas.openxmlformats.org/officeDocument/2006/relationships/hyperlink" Target="http://randd.defra.gov.uk/Default.aspx?Module=More&amp;Location=None&amp;ProjectID=15967" TargetMode="External"/><Relationship Id="rId26" Type="http://schemas.openxmlformats.org/officeDocument/2006/relationships/hyperlink" Target="https://doi.org/10.1007/s11540-011-9194-1" TargetMode="External"/><Relationship Id="rId25" Type="http://schemas.openxmlformats.org/officeDocument/2006/relationships/hyperlink" Target="https://www.ipcc.ch/srccl/chapter/summary-for-policymakers/" TargetMode="External"/><Relationship Id="rId28" Type="http://schemas.openxmlformats.org/officeDocument/2006/relationships/hyperlink" Target="https://petrecyclingteam.com/en/excellent-co2-balance" TargetMode="External"/><Relationship Id="rId27" Type="http://schemas.openxmlformats.org/officeDocument/2006/relationships/hyperlink" Target="https://www.gov.uk/government/publications/greenhouse-gas-reporting-conversion-factors-2021" TargetMode="External"/><Relationship Id="rId5" Type="http://schemas.openxmlformats.org/officeDocument/2006/relationships/hyperlink" Target="https://doi.org/10.2134/jeq2009.0329" TargetMode="External"/><Relationship Id="rId6" Type="http://schemas.openxmlformats.org/officeDocument/2006/relationships/hyperlink" Target="http://ramiran.uvlf.sk/doc98/FIN-POST/AMON-BAR.pdf" TargetMode="External"/><Relationship Id="rId29" Type="http://schemas.openxmlformats.org/officeDocument/2006/relationships/hyperlink" Target="https://view.officeapps.live.com/op/view.aspx?src=https%3A%2F%2Fwww.ecocostsvalue.com%2FEVR%2Fimg%2FIdematapp2020.xlsx&amp;wdOrigin=BROWSELINK" TargetMode="External"/><Relationship Id="rId7" Type="http://schemas.openxmlformats.org/officeDocument/2006/relationships/hyperlink" Target="https://www.woodlandcarboncode.org.uk/news/version-2-0-of-the-wcc-launched?highlight=WyJsb29rdXAiXQ==" TargetMode="External"/><Relationship Id="rId8" Type="http://schemas.openxmlformats.org/officeDocument/2006/relationships/hyperlink" Target="https://www.researchgate.net/publication/312553933_Carbon_footprint_analysis_of_mineral_fertilizer_production_in_Europe_and_other_world_regions" TargetMode="External"/><Relationship Id="rId31" Type="http://schemas.openxmlformats.org/officeDocument/2006/relationships/hyperlink" Target="https://uk-air.defra.gov.uk/assets/documents/reports/cat09/2105061125_ukghgi-90-19_Main_Issue_1.pdf" TargetMode="External"/><Relationship Id="rId30" Type="http://schemas.openxmlformats.org/officeDocument/2006/relationships/hyperlink" Target="https://www.woodlandcarboncode.org.uk/images/Spreadsheets/WCC_CarbonCalculationSpreadsheet_Version2.4_March2021.xlsx" TargetMode="External"/><Relationship Id="rId11" Type="http://schemas.openxmlformats.org/officeDocument/2006/relationships/hyperlink" Target="http://globalfeedlca.org/gfli-database/gfli-database-tool/" TargetMode="External"/><Relationship Id="rId33" Type="http://schemas.openxmlformats.org/officeDocument/2006/relationships/hyperlink" Target="https://doi.org/10.3390/su130313821" TargetMode="External"/><Relationship Id="rId10" Type="http://schemas.openxmlformats.org/officeDocument/2006/relationships/hyperlink" Target="https://repository.rothamsted.ac.uk/item/8q33x/scenario-building-to-test-and-inform-the-development-of-a-bsi-method-for-assessing-greenhouse-gas-emissions-from-food-technical-annex-to-final-report-on-defra-project-no-fo0404" TargetMode="External"/><Relationship Id="rId32" Type="http://schemas.openxmlformats.org/officeDocument/2006/relationships/hyperlink" Target="https://uk-air.defra.gov.uk/assets/documents/reports/cat09/2106091119_ukghgi-90-19_Annex_Issue_2.pdf" TargetMode="External"/><Relationship Id="rId13" Type="http://schemas.openxmlformats.org/officeDocument/2006/relationships/hyperlink" Target="https://doi.org/10.1016/j.landusepol.2009.08.006" TargetMode="External"/><Relationship Id="rId35" Type="http://schemas.openxmlformats.org/officeDocument/2006/relationships/hyperlink" Target="https://www.gov.uk/government/publications/greenhouse-gas-reporting-conversion-factors-2022" TargetMode="External"/><Relationship Id="rId12" Type="http://schemas.openxmlformats.org/officeDocument/2006/relationships/hyperlink" Target="https://doi.org/10.1016/j.agee.2017.08.008" TargetMode="External"/><Relationship Id="rId34" Type="http://schemas.openxmlformats.org/officeDocument/2006/relationships/hyperlink" Target="https://ghgprotocol.org/sites/default/files/standards/GHG%20Protocol%20Agricultural%20Guidance%20%28April%2026%29_0.pdf" TargetMode="External"/><Relationship Id="rId15" Type="http://schemas.openxmlformats.org/officeDocument/2006/relationships/hyperlink" Target="https://doi.org/10.1111/j.1757-1707.2010.01033.x" TargetMode="External"/><Relationship Id="rId37" Type="http://schemas.openxmlformats.org/officeDocument/2006/relationships/hyperlink" Target="https://naei.beis.gov.uk/reports/reports?report_id=1072" TargetMode="External"/><Relationship Id="rId14" Type="http://schemas.openxmlformats.org/officeDocument/2006/relationships/hyperlink" Target="https://www.sustainablewinegrowing.org/docs/CSWA%20GHG%20Report_Final.pdf" TargetMode="External"/><Relationship Id="rId36" Type="http://schemas.openxmlformats.org/officeDocument/2006/relationships/hyperlink" Target="https://uk-air.defra.gov.uk/assets/documents/reports/cat09/2206220830_ukghgi-90-20_Main_Issue1.pdf" TargetMode="External"/><Relationship Id="rId17" Type="http://schemas.openxmlformats.org/officeDocument/2006/relationships/hyperlink" Target="https://cofalec.com/wp-content/uploads/2022/03/20120327155707_Yeast_Carbon_Footprint_COFALEC_28english-version29.pdf" TargetMode="External"/><Relationship Id="rId39" Type="http://schemas.openxmlformats.org/officeDocument/2006/relationships/hyperlink" Target="http://dx.doi.org/10.1016/j.scitotenv.2016.10.237" TargetMode="External"/><Relationship Id="rId16" Type="http://schemas.openxmlformats.org/officeDocument/2006/relationships/hyperlink" Target="https://doi.org/10.1111/j.1475-2743.2002.tb00237.x" TargetMode="External"/><Relationship Id="rId38" Type="http://schemas.openxmlformats.org/officeDocument/2006/relationships/hyperlink" Target="https://doi.org/10.3168/jds.2022-21870" TargetMode="External"/><Relationship Id="rId19" Type="http://schemas.openxmlformats.org/officeDocument/2006/relationships/hyperlink" Target="https://dspace.lib.cranfield.ac.uk/bitstream/handle/1826/3913/Estimation_of_the_greenhouse_gas_emissions_from_agricultural_pesticide_manufacture_and_use%E2%80%902009.pdf?sequence=1" TargetMode="External"/><Relationship Id="rId18" Type="http://schemas.openxmlformats.org/officeDocument/2006/relationships/hyperlink" Target="https://view.officeapps.live.com/op/view.aspx?src=https%3A%2F%2Fprojectblue.blob.core.windows.net%2Fmedia%2FDefault%2FTools%2FTool%2520Download%2FAHDB%2520carbon%2520footprinting%2520tool%2520(2014).xlsm&amp;wdOrigin=BROWSELINK"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car-emissions.com/" TargetMode="External"/><Relationship Id="rId2" Type="http://schemas.openxmlformats.org/officeDocument/2006/relationships/hyperlink" Target="http://www.bukitlawang.com/routes/routes.aspx" TargetMode="External"/><Relationship Id="rId3" Type="http://schemas.openxmlformats.org/officeDocument/2006/relationships/hyperlink" Target="https://www.theaa.com/route-planner/route" TargetMode="External"/><Relationship Id="rId4" Type="http://schemas.openxmlformats.org/officeDocument/2006/relationships/hyperlink" Target="https://www.theaa.com/route-planner/route" TargetMode="External"/><Relationship Id="rId5" Type="http://schemas.openxmlformats.org/officeDocument/2006/relationships/hyperlink" Target="http://www.airportdistancecalculator.com/" TargetMode="External"/><Relationship Id="rId6"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secure.pesticides.gov.uk/pestreg/"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www.ghgprotocol.org/sites/default/files/ghgp/Global-Warming-Potential-Values%20%28Feb%2016%202016%29_1.pdf"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6382F"/>
    <pageSetUpPr/>
  </sheetPr>
  <sheetViews>
    <sheetView workbookViewId="0"/>
  </sheetViews>
  <sheetFormatPr customHeight="1" defaultColWidth="14.43" defaultRowHeight="15.0"/>
  <cols>
    <col customWidth="1" min="1" max="1" width="4.14"/>
    <col customWidth="1" min="2" max="2" width="24.57"/>
    <col customWidth="1" min="3" max="3" width="4.43"/>
    <col customWidth="1" min="4" max="4" width="36.43"/>
    <col customWidth="1" min="5" max="5" width="18.43"/>
    <col customWidth="1" min="6" max="6" width="24.71"/>
    <col customWidth="1" min="7" max="9" width="18.43"/>
    <col customWidth="1" min="10" max="10" width="31.57"/>
  </cols>
  <sheetData>
    <row r="1" ht="34.5" customHeight="1">
      <c r="A1" s="1" t="s">
        <v>0</v>
      </c>
      <c r="B1" s="2"/>
      <c r="C1" s="2"/>
      <c r="D1" s="2"/>
      <c r="E1" s="2"/>
      <c r="F1" s="3"/>
      <c r="G1" s="4"/>
      <c r="H1" s="4"/>
      <c r="I1" s="4"/>
      <c r="J1" s="4"/>
    </row>
    <row r="2" ht="12.75" customHeight="1">
      <c r="A2" s="5"/>
      <c r="B2" s="5"/>
      <c r="C2" s="6"/>
      <c r="D2" s="6"/>
      <c r="E2" s="6"/>
      <c r="F2" s="6"/>
      <c r="G2" s="6"/>
      <c r="H2" s="6"/>
      <c r="I2" s="6"/>
      <c r="J2" s="6"/>
    </row>
    <row r="3" ht="15.75" customHeight="1">
      <c r="A3" s="7"/>
      <c r="B3" s="7"/>
      <c r="C3" s="7"/>
      <c r="D3" s="7"/>
      <c r="E3" s="7"/>
      <c r="F3" s="7"/>
      <c r="G3" s="7"/>
      <c r="H3" s="6"/>
      <c r="I3" s="6"/>
      <c r="J3" s="6"/>
    </row>
    <row r="4" ht="15.75" customHeight="1">
      <c r="A4" s="7"/>
      <c r="B4" s="7"/>
      <c r="C4" s="7"/>
      <c r="D4" s="7"/>
      <c r="E4" s="7"/>
      <c r="F4" s="7"/>
      <c r="G4" s="7"/>
      <c r="H4" s="6"/>
      <c r="I4" s="6"/>
      <c r="J4" s="6"/>
    </row>
    <row r="5" ht="15.75" customHeight="1">
      <c r="A5" s="7"/>
      <c r="B5" s="7"/>
      <c r="C5" s="7"/>
      <c r="D5" s="7"/>
      <c r="E5" s="7"/>
      <c r="F5" s="7"/>
      <c r="G5" s="7"/>
      <c r="H5" s="6"/>
      <c r="I5" s="6"/>
      <c r="J5" s="6"/>
    </row>
    <row r="6" ht="15.75" customHeight="1">
      <c r="A6" s="7"/>
      <c r="B6" s="7"/>
      <c r="C6" s="7"/>
      <c r="D6" s="7"/>
      <c r="E6" s="7"/>
      <c r="F6" s="7"/>
      <c r="G6" s="7"/>
      <c r="H6" s="6"/>
      <c r="I6" s="6"/>
      <c r="J6" s="6"/>
    </row>
    <row r="7" ht="15.75" customHeight="1">
      <c r="A7" s="7"/>
      <c r="B7" s="7"/>
      <c r="C7" s="7"/>
      <c r="D7" s="7"/>
      <c r="E7" s="7"/>
      <c r="F7" s="7"/>
      <c r="G7" s="7"/>
      <c r="H7" s="6"/>
      <c r="I7" s="6"/>
      <c r="J7" s="6"/>
    </row>
    <row r="8" ht="15.75" customHeight="1">
      <c r="A8" s="7"/>
      <c r="B8" s="7"/>
      <c r="C8" s="7"/>
      <c r="D8" s="7"/>
      <c r="E8" s="7"/>
      <c r="F8" s="7"/>
      <c r="G8" s="7"/>
      <c r="H8" s="6"/>
      <c r="I8" s="6"/>
      <c r="J8" s="6"/>
    </row>
    <row r="9" ht="15.75" customHeight="1">
      <c r="A9" s="7"/>
      <c r="B9" s="7"/>
      <c r="C9" s="7"/>
      <c r="D9" s="7"/>
      <c r="E9" s="7"/>
      <c r="F9" s="7"/>
      <c r="G9" s="7"/>
      <c r="H9" s="6"/>
      <c r="I9" s="6"/>
      <c r="J9" s="6"/>
    </row>
    <row r="10" ht="15.75" customHeight="1">
      <c r="A10" s="7"/>
      <c r="B10" s="7"/>
      <c r="C10" s="7"/>
      <c r="D10" s="7"/>
      <c r="E10" s="7"/>
      <c r="F10" s="7"/>
      <c r="G10" s="7"/>
      <c r="H10" s="6"/>
      <c r="I10" s="6"/>
      <c r="J10" s="6"/>
    </row>
    <row r="11" ht="15.75" customHeight="1">
      <c r="A11" s="7"/>
      <c r="B11" s="7"/>
      <c r="C11" s="7"/>
      <c r="D11" s="7"/>
      <c r="E11" s="7"/>
      <c r="F11" s="7"/>
      <c r="G11" s="7"/>
      <c r="H11" s="6"/>
      <c r="I11" s="6"/>
      <c r="J11" s="6"/>
    </row>
    <row r="12" ht="15.75" customHeight="1">
      <c r="A12" s="7"/>
      <c r="B12" s="7"/>
      <c r="C12" s="7"/>
      <c r="D12" s="7"/>
      <c r="E12" s="7"/>
      <c r="F12" s="7"/>
      <c r="G12" s="7"/>
      <c r="H12" s="6"/>
      <c r="I12" s="6"/>
      <c r="J12" s="6"/>
    </row>
    <row r="13" ht="15.75" customHeight="1">
      <c r="A13" s="7"/>
      <c r="B13" s="7"/>
      <c r="C13" s="7"/>
      <c r="D13" s="7"/>
      <c r="E13" s="7"/>
      <c r="F13" s="7"/>
      <c r="G13" s="7"/>
      <c r="H13" s="6"/>
      <c r="I13" s="6"/>
      <c r="J13" s="6"/>
    </row>
    <row r="14" ht="15.75" customHeight="1">
      <c r="A14" s="8" t="s">
        <v>1</v>
      </c>
      <c r="B14" s="9"/>
      <c r="C14" s="9"/>
      <c r="D14" s="9"/>
      <c r="E14" s="9"/>
      <c r="F14" s="9"/>
      <c r="G14" s="9"/>
      <c r="H14" s="10"/>
      <c r="I14" s="11"/>
      <c r="J14" s="11"/>
    </row>
    <row r="15">
      <c r="A15" s="12"/>
      <c r="B15" s="13"/>
      <c r="C15" s="14"/>
      <c r="D15" s="14"/>
      <c r="E15" s="14"/>
      <c r="F15" s="14"/>
      <c r="G15" s="14"/>
      <c r="H15" s="14"/>
      <c r="I15" s="15"/>
      <c r="J15" s="16"/>
    </row>
    <row r="16">
      <c r="A16" s="17"/>
      <c r="B16" s="18" t="s">
        <v>2</v>
      </c>
      <c r="C16" s="19"/>
      <c r="D16" s="19"/>
      <c r="E16" s="19"/>
      <c r="F16" s="19"/>
      <c r="G16" s="19"/>
      <c r="H16" s="19"/>
      <c r="I16" s="20"/>
      <c r="J16" s="21"/>
    </row>
    <row r="17">
      <c r="A17" s="17"/>
      <c r="B17" s="22" t="s">
        <v>3</v>
      </c>
      <c r="C17" s="19"/>
      <c r="D17" s="19"/>
      <c r="E17" s="19"/>
      <c r="F17" s="19"/>
      <c r="G17" s="19"/>
      <c r="H17" s="19"/>
      <c r="I17" s="20"/>
      <c r="J17" s="21"/>
    </row>
    <row r="18">
      <c r="A18" s="17"/>
      <c r="B18" s="22" t="s">
        <v>4</v>
      </c>
      <c r="C18" s="18"/>
      <c r="D18" s="18"/>
      <c r="E18" s="18"/>
      <c r="F18" s="18"/>
      <c r="G18" s="23"/>
      <c r="H18" s="23"/>
      <c r="I18" s="23"/>
      <c r="J18" s="21"/>
    </row>
    <row r="19">
      <c r="A19" s="17"/>
      <c r="B19" s="24" t="s">
        <v>5</v>
      </c>
      <c r="C19" s="19"/>
      <c r="D19" s="19"/>
      <c r="E19" s="19"/>
      <c r="F19" s="19"/>
      <c r="G19" s="25"/>
      <c r="H19" s="25"/>
      <c r="I19" s="25"/>
      <c r="J19" s="21"/>
    </row>
    <row r="20">
      <c r="A20" s="17"/>
      <c r="B20" s="25"/>
      <c r="C20" s="25"/>
      <c r="D20" s="25"/>
      <c r="E20" s="25"/>
      <c r="F20" s="25"/>
      <c r="G20" s="25"/>
      <c r="H20" s="25"/>
      <c r="I20" s="25"/>
      <c r="J20" s="21"/>
    </row>
    <row r="21" ht="15.75" customHeight="1">
      <c r="A21" s="17"/>
      <c r="B21" s="26" t="s">
        <v>6</v>
      </c>
      <c r="C21" s="19"/>
      <c r="D21" s="19"/>
      <c r="E21" s="19"/>
      <c r="F21" s="19"/>
      <c r="G21" s="20"/>
      <c r="H21" s="25"/>
      <c r="I21" s="25"/>
      <c r="J21" s="21"/>
    </row>
    <row r="22" ht="15.75" customHeight="1">
      <c r="A22" s="17"/>
      <c r="B22" s="25"/>
      <c r="C22" s="25"/>
      <c r="D22" s="25"/>
      <c r="E22" s="25"/>
      <c r="F22" s="25"/>
      <c r="G22" s="25"/>
      <c r="H22" s="25"/>
      <c r="I22" s="25"/>
      <c r="J22" s="21"/>
    </row>
    <row r="23" ht="15.75" customHeight="1">
      <c r="A23" s="17"/>
      <c r="B23" s="25" t="s">
        <v>7</v>
      </c>
      <c r="C23" s="25"/>
      <c r="D23" s="25"/>
      <c r="E23" s="25"/>
      <c r="F23" s="25"/>
      <c r="G23" s="25"/>
      <c r="H23" s="25"/>
      <c r="I23" s="25"/>
      <c r="J23" s="21"/>
    </row>
    <row r="24" ht="15.75" customHeight="1">
      <c r="A24" s="17"/>
      <c r="B24" s="25"/>
      <c r="C24" s="25"/>
      <c r="D24" s="25"/>
      <c r="E24" s="27"/>
      <c r="F24" s="25"/>
      <c r="G24" s="25"/>
      <c r="H24" s="25"/>
      <c r="I24" s="25"/>
      <c r="J24" s="21"/>
    </row>
    <row r="25" ht="15.75" customHeight="1">
      <c r="A25" s="17"/>
      <c r="B25" s="25" t="s">
        <v>8</v>
      </c>
      <c r="C25" s="25"/>
      <c r="D25" s="26"/>
      <c r="E25" s="28"/>
      <c r="F25" s="29"/>
      <c r="G25" s="25"/>
      <c r="H25" s="25"/>
      <c r="I25" s="25"/>
      <c r="J25" s="21"/>
    </row>
    <row r="26" ht="15.75" customHeight="1">
      <c r="A26" s="17"/>
      <c r="B26" s="25"/>
      <c r="C26" s="25"/>
      <c r="D26" s="25"/>
      <c r="E26" s="30"/>
      <c r="F26" s="25"/>
      <c r="G26" s="25"/>
      <c r="H26" s="25"/>
      <c r="I26" s="25"/>
      <c r="J26" s="31"/>
    </row>
    <row r="27" ht="15.75" customHeight="1">
      <c r="A27" s="17"/>
      <c r="B27" s="32" t="s">
        <v>9</v>
      </c>
      <c r="C27" s="19"/>
      <c r="D27" s="19"/>
      <c r="E27" s="19"/>
      <c r="F27" s="19"/>
      <c r="G27" s="19"/>
      <c r="H27" s="19"/>
      <c r="I27" s="19"/>
      <c r="J27" s="20"/>
    </row>
    <row r="28" ht="15.75" customHeight="1">
      <c r="A28" s="17"/>
      <c r="B28" s="25"/>
      <c r="C28" s="25"/>
      <c r="D28" s="25"/>
      <c r="E28" s="25"/>
      <c r="F28" s="25"/>
      <c r="G28" s="25"/>
      <c r="H28" s="25"/>
      <c r="I28" s="25"/>
      <c r="J28" s="31"/>
    </row>
    <row r="29" ht="15.75" customHeight="1">
      <c r="A29" s="17"/>
      <c r="B29" s="25" t="s">
        <v>10</v>
      </c>
      <c r="C29" s="25"/>
      <c r="D29" s="25"/>
      <c r="E29" s="25"/>
      <c r="F29" s="25"/>
      <c r="G29" s="25"/>
      <c r="H29" s="25"/>
      <c r="I29" s="25"/>
      <c r="J29" s="31"/>
    </row>
    <row r="30" ht="15.75" customHeight="1">
      <c r="A30" s="17"/>
      <c r="B30" s="25"/>
      <c r="C30" s="25"/>
      <c r="D30" s="25"/>
      <c r="E30" s="25"/>
      <c r="F30" s="25"/>
      <c r="G30" s="25"/>
      <c r="H30" s="25"/>
      <c r="I30" s="25"/>
      <c r="J30" s="31"/>
    </row>
    <row r="31" ht="15.75" customHeight="1">
      <c r="A31" s="33"/>
      <c r="B31" s="34" t="s">
        <v>11</v>
      </c>
      <c r="C31" s="25"/>
      <c r="D31" s="25"/>
      <c r="E31" s="25"/>
      <c r="F31" s="25"/>
      <c r="G31" s="25"/>
      <c r="H31" s="25"/>
      <c r="I31" s="25"/>
      <c r="J31" s="31"/>
    </row>
    <row r="32" ht="15.75" customHeight="1">
      <c r="A32" s="12"/>
      <c r="B32" s="29" t="s">
        <v>12</v>
      </c>
      <c r="C32" s="35"/>
      <c r="D32" s="29"/>
      <c r="E32" s="25"/>
      <c r="F32" s="25"/>
      <c r="G32" s="25"/>
      <c r="H32" s="25"/>
      <c r="I32" s="25"/>
      <c r="J32" s="31"/>
    </row>
    <row r="33" ht="15.75" customHeight="1">
      <c r="A33" s="12"/>
      <c r="B33" s="36" t="s">
        <v>13</v>
      </c>
      <c r="C33" s="37"/>
      <c r="D33" s="38" t="s">
        <v>14</v>
      </c>
      <c r="E33" s="25"/>
      <c r="F33" s="25"/>
      <c r="G33" s="25"/>
      <c r="H33" s="25"/>
      <c r="I33" s="25"/>
      <c r="J33" s="31"/>
    </row>
    <row r="34" ht="15.75" customHeight="1">
      <c r="A34" s="12"/>
      <c r="B34" s="39"/>
      <c r="C34" s="40"/>
      <c r="D34" s="41" t="s">
        <v>15</v>
      </c>
      <c r="E34" s="25"/>
      <c r="F34" s="25"/>
      <c r="G34" s="25"/>
      <c r="H34" s="25"/>
      <c r="I34" s="25"/>
      <c r="J34" s="31"/>
    </row>
    <row r="35" ht="15.75" customHeight="1">
      <c r="A35" s="12"/>
      <c r="B35" s="39"/>
      <c r="C35" s="40"/>
      <c r="D35" s="41" t="s">
        <v>16</v>
      </c>
      <c r="E35" s="25"/>
      <c r="F35" s="25"/>
      <c r="G35" s="25"/>
      <c r="H35" s="25"/>
      <c r="I35" s="25"/>
      <c r="J35" s="31"/>
    </row>
    <row r="36" ht="15.75" customHeight="1">
      <c r="A36" s="12"/>
      <c r="B36" s="39"/>
      <c r="C36" s="40"/>
      <c r="D36" s="41" t="s">
        <v>17</v>
      </c>
      <c r="E36" s="25"/>
      <c r="F36" s="25"/>
      <c r="G36" s="25"/>
      <c r="H36" s="25"/>
      <c r="I36" s="25"/>
      <c r="J36" s="31"/>
    </row>
    <row r="37" ht="15.75" customHeight="1">
      <c r="A37" s="12"/>
      <c r="B37" s="39"/>
      <c r="C37" s="40"/>
      <c r="D37" s="41" t="s">
        <v>18</v>
      </c>
      <c r="E37" s="25"/>
      <c r="F37" s="25"/>
      <c r="G37" s="25"/>
      <c r="H37" s="25"/>
      <c r="I37" s="25"/>
      <c r="J37" s="31"/>
    </row>
    <row r="38" ht="15.75" customHeight="1">
      <c r="A38" s="12"/>
      <c r="B38" s="39"/>
      <c r="C38" s="40"/>
      <c r="D38" s="41" t="s">
        <v>19</v>
      </c>
      <c r="E38" s="25"/>
      <c r="F38" s="25"/>
      <c r="G38" s="25"/>
      <c r="H38" s="25"/>
      <c r="I38" s="25"/>
      <c r="J38" s="31"/>
    </row>
    <row r="39" ht="15.75" customHeight="1">
      <c r="A39" s="12"/>
      <c r="B39" s="39"/>
      <c r="C39" s="40"/>
      <c r="D39" s="41" t="s">
        <v>20</v>
      </c>
      <c r="E39" s="25"/>
      <c r="F39" s="25"/>
      <c r="G39" s="25"/>
      <c r="H39" s="25"/>
      <c r="I39" s="25"/>
      <c r="J39" s="31"/>
    </row>
    <row r="40" ht="15.75" customHeight="1">
      <c r="A40" s="12"/>
      <c r="B40" s="39"/>
      <c r="C40" s="40"/>
      <c r="D40" s="41" t="s">
        <v>21</v>
      </c>
      <c r="E40" s="25"/>
      <c r="F40" s="25"/>
      <c r="G40" s="25"/>
      <c r="H40" s="25"/>
      <c r="I40" s="25"/>
      <c r="J40" s="31"/>
    </row>
    <row r="41" ht="15.75" customHeight="1">
      <c r="A41" s="12"/>
      <c r="B41" s="39"/>
      <c r="C41" s="40"/>
      <c r="D41" s="41" t="s">
        <v>22</v>
      </c>
      <c r="E41" s="25"/>
      <c r="F41" s="25"/>
      <c r="G41" s="25"/>
      <c r="H41" s="25"/>
      <c r="I41" s="25"/>
      <c r="J41" s="31"/>
    </row>
    <row r="42" ht="15.75" customHeight="1">
      <c r="A42" s="12"/>
      <c r="B42" s="39"/>
      <c r="C42" s="40"/>
      <c r="D42" s="41" t="s">
        <v>23</v>
      </c>
      <c r="E42" s="25"/>
      <c r="F42" s="25"/>
      <c r="G42" s="25"/>
      <c r="H42" s="25"/>
      <c r="I42" s="25"/>
      <c r="J42" s="31"/>
    </row>
    <row r="43" ht="15.75" customHeight="1">
      <c r="A43" s="12"/>
      <c r="B43" s="42"/>
      <c r="C43" s="43"/>
      <c r="D43" s="41" t="s">
        <v>24</v>
      </c>
      <c r="E43" s="25"/>
      <c r="F43" s="25"/>
      <c r="G43" s="25"/>
      <c r="H43" s="25"/>
      <c r="I43" s="25"/>
      <c r="J43" s="31"/>
    </row>
    <row r="44" ht="15.75" customHeight="1">
      <c r="A44" s="12"/>
      <c r="B44" s="44" t="s">
        <v>25</v>
      </c>
      <c r="C44" s="45"/>
      <c r="D44" s="41" t="s">
        <v>26</v>
      </c>
      <c r="E44" s="25"/>
      <c r="F44" s="25"/>
      <c r="G44" s="25"/>
      <c r="H44" s="25"/>
      <c r="I44" s="25"/>
      <c r="J44" s="31"/>
    </row>
    <row r="45" ht="15.75" customHeight="1">
      <c r="A45" s="12"/>
      <c r="B45" s="42"/>
      <c r="C45" s="46"/>
      <c r="D45" s="41" t="s">
        <v>27</v>
      </c>
      <c r="E45" s="25"/>
      <c r="F45" s="25"/>
      <c r="G45" s="25"/>
      <c r="H45" s="25"/>
      <c r="I45" s="25"/>
      <c r="J45" s="31"/>
    </row>
    <row r="46" ht="15.75" customHeight="1">
      <c r="A46" s="12"/>
      <c r="B46" s="44" t="s">
        <v>28</v>
      </c>
      <c r="C46" s="35"/>
      <c r="D46" s="41" t="s">
        <v>29</v>
      </c>
      <c r="E46" s="25"/>
      <c r="F46" s="25"/>
      <c r="G46" s="25"/>
      <c r="H46" s="25"/>
      <c r="I46" s="25"/>
      <c r="J46" s="31"/>
    </row>
    <row r="47" ht="15.75" customHeight="1">
      <c r="A47" s="12"/>
      <c r="B47" s="42"/>
      <c r="C47" s="35"/>
      <c r="D47" s="41" t="s">
        <v>30</v>
      </c>
      <c r="E47" s="25"/>
      <c r="F47" s="25"/>
      <c r="G47" s="25"/>
      <c r="H47" s="25"/>
      <c r="I47" s="25"/>
      <c r="J47" s="31"/>
    </row>
    <row r="48" ht="15.75" customHeight="1">
      <c r="A48" s="12"/>
      <c r="B48" s="25"/>
      <c r="C48" s="25"/>
      <c r="D48" s="25"/>
      <c r="E48" s="25"/>
      <c r="F48" s="25"/>
      <c r="G48" s="25"/>
      <c r="H48" s="25"/>
      <c r="I48" s="25"/>
      <c r="J48" s="31"/>
    </row>
    <row r="49" ht="15.75" customHeight="1">
      <c r="A49" s="17"/>
      <c r="B49" s="25"/>
      <c r="C49" s="25"/>
      <c r="D49" s="25"/>
      <c r="E49" s="25"/>
      <c r="F49" s="25"/>
      <c r="G49" s="25"/>
      <c r="H49" s="25"/>
      <c r="I49" s="25"/>
      <c r="J49" s="31"/>
    </row>
    <row r="50" ht="15.75" customHeight="1">
      <c r="A50" s="47"/>
      <c r="B50" s="47"/>
      <c r="C50" s="48"/>
      <c r="D50" s="48"/>
      <c r="E50" s="48"/>
      <c r="F50" s="48"/>
      <c r="G50" s="48"/>
      <c r="H50" s="48"/>
      <c r="I50" s="48"/>
      <c r="J50" s="48"/>
    </row>
    <row r="51" ht="15.75" customHeight="1">
      <c r="A51" s="49"/>
      <c r="B51" s="50"/>
      <c r="C51" s="50"/>
      <c r="D51" s="50"/>
      <c r="E51" s="50"/>
      <c r="F51" s="50"/>
      <c r="G51" s="50"/>
      <c r="H51" s="50"/>
      <c r="I51" s="50"/>
      <c r="J51" s="50"/>
    </row>
    <row r="52" ht="15.75" customHeight="1">
      <c r="A52" s="51" t="s">
        <v>31</v>
      </c>
      <c r="B52" s="52"/>
      <c r="C52" s="52"/>
      <c r="D52" s="52"/>
      <c r="E52" s="53"/>
      <c r="F52" s="54"/>
      <c r="G52" s="54"/>
      <c r="H52" s="54"/>
      <c r="I52" s="54"/>
      <c r="J52" s="54"/>
    </row>
    <row r="53" ht="15.75" customHeight="1">
      <c r="A53" s="12"/>
      <c r="B53" s="55"/>
      <c r="C53" s="55"/>
      <c r="D53" s="55"/>
      <c r="E53" s="55"/>
      <c r="F53" s="55"/>
      <c r="G53" s="55"/>
      <c r="H53" s="55"/>
      <c r="I53" s="55"/>
      <c r="J53" s="55"/>
    </row>
    <row r="54" ht="15.75" customHeight="1">
      <c r="A54" s="17"/>
      <c r="B54" s="56" t="s">
        <v>32</v>
      </c>
      <c r="C54" s="57"/>
      <c r="D54" s="57"/>
      <c r="E54" s="57"/>
      <c r="F54" s="57"/>
      <c r="G54" s="57"/>
      <c r="H54" s="57"/>
      <c r="I54" s="57"/>
      <c r="J54" s="57"/>
    </row>
    <row r="55" ht="15.75" customHeight="1">
      <c r="A55" s="17"/>
      <c r="B55" s="58"/>
      <c r="C55" s="58"/>
      <c r="D55" s="58"/>
      <c r="E55" s="58"/>
      <c r="F55" s="58"/>
      <c r="G55" s="58"/>
      <c r="H55" s="58"/>
      <c r="I55" s="58"/>
      <c r="J55" s="58"/>
    </row>
    <row r="56" ht="15.75" customHeight="1">
      <c r="A56" s="17"/>
      <c r="B56" s="59" t="s">
        <v>33</v>
      </c>
      <c r="C56" s="19"/>
      <c r="D56" s="19"/>
      <c r="E56" s="19"/>
      <c r="F56" s="19"/>
      <c r="G56" s="19"/>
      <c r="H56" s="19"/>
      <c r="I56" s="19"/>
      <c r="J56" s="20"/>
    </row>
    <row r="57" ht="15.75" customHeight="1">
      <c r="A57" s="17"/>
      <c r="B57" s="58"/>
      <c r="C57" s="58"/>
      <c r="D57" s="58"/>
      <c r="E57" s="58"/>
      <c r="F57" s="58"/>
      <c r="G57" s="58"/>
      <c r="H57" s="58"/>
      <c r="I57" s="58"/>
      <c r="J57" s="58"/>
    </row>
    <row r="58" ht="15.75" customHeight="1">
      <c r="A58" s="17"/>
      <c r="B58" s="60" t="s">
        <v>34</v>
      </c>
      <c r="C58" s="19"/>
      <c r="D58" s="19"/>
      <c r="E58" s="19"/>
      <c r="F58" s="19"/>
      <c r="G58" s="19"/>
      <c r="H58" s="19"/>
      <c r="I58" s="19"/>
      <c r="J58" s="20"/>
    </row>
    <row r="59" ht="15.75" customHeight="1">
      <c r="A59" s="17"/>
      <c r="B59" s="58"/>
      <c r="C59" s="58"/>
      <c r="D59" s="58"/>
      <c r="E59" s="58"/>
      <c r="F59" s="58"/>
      <c r="G59" s="58"/>
      <c r="H59" s="58"/>
      <c r="I59" s="58"/>
      <c r="J59" s="57"/>
    </row>
    <row r="60" ht="15.75" customHeight="1">
      <c r="A60" s="17"/>
      <c r="B60" s="61" t="s">
        <v>35</v>
      </c>
      <c r="C60" s="19"/>
      <c r="D60" s="19"/>
      <c r="E60" s="19"/>
      <c r="F60" s="19"/>
      <c r="G60" s="19"/>
      <c r="H60" s="19"/>
      <c r="I60" s="20"/>
      <c r="J60" s="57"/>
    </row>
    <row r="61" ht="15.75" customHeight="1">
      <c r="A61" s="17"/>
      <c r="B61" s="62"/>
      <c r="C61" s="62"/>
      <c r="D61" s="62"/>
      <c r="E61" s="62"/>
      <c r="F61" s="62"/>
      <c r="G61" s="62"/>
      <c r="H61" s="62"/>
      <c r="I61" s="62"/>
      <c r="J61" s="57"/>
    </row>
    <row r="62" ht="15.75" customHeight="1">
      <c r="A62" s="17"/>
      <c r="B62" s="63" t="s">
        <v>36</v>
      </c>
      <c r="C62" s="19"/>
      <c r="D62" s="19"/>
      <c r="E62" s="19"/>
      <c r="F62" s="19"/>
      <c r="G62" s="19"/>
      <c r="H62" s="19"/>
      <c r="I62" s="20"/>
      <c r="J62" s="57"/>
    </row>
    <row r="63" ht="15.75" customHeight="1">
      <c r="A63" s="17"/>
      <c r="B63" s="62"/>
      <c r="C63" s="62"/>
      <c r="D63" s="62"/>
      <c r="E63" s="62"/>
      <c r="F63" s="62"/>
      <c r="G63" s="62"/>
      <c r="H63" s="62"/>
      <c r="I63" s="62"/>
      <c r="J63" s="57"/>
    </row>
    <row r="64" ht="15.75" customHeight="1">
      <c r="A64" s="17"/>
      <c r="B64" s="63" t="s">
        <v>37</v>
      </c>
      <c r="C64" s="19"/>
      <c r="D64" s="19"/>
      <c r="E64" s="19"/>
      <c r="F64" s="19"/>
      <c r="G64" s="19"/>
      <c r="H64" s="19"/>
      <c r="I64" s="20"/>
      <c r="J64" s="57"/>
    </row>
    <row r="65" ht="15.75" customHeight="1">
      <c r="A65" s="64"/>
      <c r="B65" s="65"/>
      <c r="C65" s="65"/>
      <c r="D65" s="65"/>
      <c r="E65" s="65"/>
      <c r="F65" s="65"/>
      <c r="G65" s="65"/>
      <c r="H65" s="65"/>
      <c r="I65" s="65"/>
      <c r="J65" s="65"/>
    </row>
    <row r="66" ht="15.75" customHeight="1">
      <c r="A66" s="49"/>
      <c r="B66" s="50"/>
      <c r="C66" s="50"/>
      <c r="D66" s="50"/>
      <c r="E66" s="50"/>
      <c r="F66" s="50"/>
      <c r="G66" s="50"/>
      <c r="H66" s="50"/>
      <c r="I66" s="50"/>
      <c r="J66" s="50"/>
    </row>
    <row r="67" ht="17.25" customHeight="1">
      <c r="A67" s="66" t="s">
        <v>38</v>
      </c>
      <c r="B67" s="67"/>
      <c r="C67" s="68"/>
      <c r="D67" s="69"/>
      <c r="E67" s="69"/>
      <c r="F67" s="69"/>
      <c r="G67" s="69"/>
      <c r="H67" s="69"/>
      <c r="I67" s="69"/>
      <c r="J67" s="69"/>
    </row>
    <row r="68" ht="14.25" customHeight="1">
      <c r="A68" s="57"/>
      <c r="B68" s="57"/>
      <c r="C68" s="57"/>
      <c r="D68" s="57"/>
      <c r="E68" s="57"/>
      <c r="F68" s="57"/>
      <c r="G68" s="57"/>
      <c r="H68" s="57"/>
      <c r="I68" s="57"/>
      <c r="J68" s="57"/>
    </row>
    <row r="69" ht="14.25" customHeight="1">
      <c r="A69" s="57"/>
      <c r="B69" s="70" t="s">
        <v>39</v>
      </c>
      <c r="C69" s="57"/>
      <c r="D69" s="57" t="s">
        <v>40</v>
      </c>
      <c r="E69" s="57"/>
      <c r="F69" s="57"/>
      <c r="G69" s="71"/>
      <c r="H69" s="71"/>
      <c r="I69" s="71"/>
      <c r="J69" s="57"/>
    </row>
    <row r="70" ht="14.25" customHeight="1">
      <c r="A70" s="57"/>
      <c r="B70" s="70" t="s">
        <v>41</v>
      </c>
      <c r="C70" s="57"/>
      <c r="D70" s="57" t="s">
        <v>42</v>
      </c>
      <c r="E70" s="57"/>
      <c r="F70" s="72"/>
      <c r="G70" s="72"/>
      <c r="H70" s="72"/>
      <c r="I70" s="72"/>
      <c r="J70" s="72"/>
    </row>
    <row r="71" ht="14.25" customHeight="1">
      <c r="A71" s="57"/>
      <c r="B71" s="70" t="s">
        <v>43</v>
      </c>
      <c r="C71" s="57"/>
      <c r="D71" s="57" t="s">
        <v>44</v>
      </c>
      <c r="E71" s="57"/>
      <c r="F71" s="72"/>
      <c r="G71" s="72"/>
      <c r="H71" s="72"/>
      <c r="I71" s="72"/>
      <c r="J71" s="72"/>
    </row>
    <row r="72" ht="14.25" customHeight="1">
      <c r="A72" s="57"/>
      <c r="B72" s="70" t="s">
        <v>45</v>
      </c>
      <c r="C72" s="57"/>
      <c r="D72" s="57" t="s">
        <v>46</v>
      </c>
      <c r="E72" s="57"/>
      <c r="F72" s="72"/>
      <c r="G72" s="73"/>
      <c r="H72" s="73"/>
      <c r="I72" s="73"/>
      <c r="J72" s="74"/>
    </row>
    <row r="73" ht="14.25" customHeight="1">
      <c r="A73" s="57"/>
      <c r="B73" s="70" t="s">
        <v>47</v>
      </c>
      <c r="C73" s="57"/>
      <c r="D73" s="57" t="s">
        <v>48</v>
      </c>
      <c r="E73" s="57"/>
      <c r="F73" s="72"/>
      <c r="G73" s="75" t="s">
        <v>49</v>
      </c>
      <c r="H73" s="76"/>
      <c r="I73" s="77"/>
      <c r="J73" s="74"/>
    </row>
    <row r="74" ht="14.25" customHeight="1">
      <c r="A74" s="57"/>
      <c r="B74" s="70" t="s">
        <v>50</v>
      </c>
      <c r="C74" s="57"/>
      <c r="D74" s="57" t="s">
        <v>51</v>
      </c>
      <c r="E74" s="57"/>
      <c r="F74" s="72"/>
      <c r="G74" s="73"/>
      <c r="H74" s="73"/>
      <c r="I74" s="73"/>
      <c r="J74" s="74"/>
    </row>
    <row r="75" ht="14.25" customHeight="1">
      <c r="A75" s="57"/>
      <c r="B75" s="70" t="s">
        <v>52</v>
      </c>
      <c r="C75" s="57"/>
      <c r="D75" s="57" t="s">
        <v>53</v>
      </c>
      <c r="E75" s="57"/>
      <c r="F75" s="72"/>
      <c r="G75" s="73"/>
      <c r="H75" s="73"/>
      <c r="I75" s="73"/>
      <c r="J75" s="74"/>
    </row>
    <row r="76" ht="14.25" customHeight="1">
      <c r="A76" s="57"/>
      <c r="B76" s="70" t="s">
        <v>54</v>
      </c>
      <c r="C76" s="57"/>
      <c r="D76" s="57" t="s">
        <v>55</v>
      </c>
      <c r="E76" s="57"/>
      <c r="F76" s="72"/>
      <c r="G76" s="73"/>
      <c r="H76" s="78" t="s">
        <v>56</v>
      </c>
      <c r="I76" s="73"/>
      <c r="J76" s="74"/>
    </row>
    <row r="77" ht="14.25" customHeight="1">
      <c r="A77" s="57"/>
      <c r="B77" s="70" t="s">
        <v>57</v>
      </c>
      <c r="C77" s="57"/>
      <c r="D77" s="57" t="s">
        <v>58</v>
      </c>
      <c r="E77" s="57"/>
      <c r="F77" s="72"/>
      <c r="G77" s="79"/>
      <c r="H77" s="80"/>
      <c r="I77" s="81"/>
      <c r="J77" s="74"/>
    </row>
    <row r="78" ht="14.25" customHeight="1">
      <c r="A78" s="57"/>
      <c r="B78" s="70" t="s">
        <v>59</v>
      </c>
      <c r="C78" s="57"/>
      <c r="D78" s="57" t="s">
        <v>60</v>
      </c>
      <c r="E78" s="57"/>
      <c r="F78" s="72"/>
      <c r="G78" s="82"/>
      <c r="I78" s="83"/>
      <c r="J78" s="74"/>
    </row>
    <row r="79" ht="14.25" customHeight="1">
      <c r="A79" s="57"/>
      <c r="B79" s="70" t="s">
        <v>61</v>
      </c>
      <c r="C79" s="57"/>
      <c r="D79" s="57" t="s">
        <v>62</v>
      </c>
      <c r="E79" s="57"/>
      <c r="F79" s="72"/>
      <c r="G79" s="82"/>
      <c r="I79" s="83"/>
      <c r="J79" s="74"/>
    </row>
    <row r="80" ht="14.25" customHeight="1">
      <c r="A80" s="57"/>
      <c r="B80" s="70" t="s">
        <v>63</v>
      </c>
      <c r="C80" s="57"/>
      <c r="D80" s="57" t="s">
        <v>64</v>
      </c>
      <c r="E80" s="57"/>
      <c r="F80" s="72"/>
      <c r="G80" s="82"/>
      <c r="I80" s="83"/>
      <c r="J80" s="74"/>
    </row>
    <row r="81" ht="14.25" customHeight="1">
      <c r="A81" s="57"/>
      <c r="B81" s="70" t="s">
        <v>65</v>
      </c>
      <c r="C81" s="57"/>
      <c r="D81" s="57" t="s">
        <v>66</v>
      </c>
      <c r="E81" s="57"/>
      <c r="F81" s="72"/>
      <c r="G81" s="82"/>
      <c r="I81" s="83"/>
      <c r="J81" s="74"/>
    </row>
    <row r="82" ht="14.25" customHeight="1">
      <c r="A82" s="57"/>
      <c r="B82" s="70" t="s">
        <v>67</v>
      </c>
      <c r="C82" s="57"/>
      <c r="D82" s="57" t="s">
        <v>68</v>
      </c>
      <c r="E82" s="57"/>
      <c r="F82" s="72"/>
      <c r="G82" s="82"/>
      <c r="I82" s="83"/>
      <c r="J82" s="74"/>
    </row>
    <row r="83" ht="14.25" customHeight="1">
      <c r="A83" s="57"/>
      <c r="B83" s="70" t="s">
        <v>69</v>
      </c>
      <c r="C83" s="57"/>
      <c r="D83" s="57" t="s">
        <v>70</v>
      </c>
      <c r="E83" s="57"/>
      <c r="F83" s="72"/>
      <c r="G83" s="82"/>
      <c r="I83" s="83"/>
      <c r="J83" s="74"/>
    </row>
    <row r="84" ht="14.25" customHeight="1">
      <c r="A84" s="57"/>
      <c r="B84" s="70" t="s">
        <v>71</v>
      </c>
      <c r="C84" s="57"/>
      <c r="D84" s="57" t="s">
        <v>72</v>
      </c>
      <c r="E84" s="57"/>
      <c r="F84" s="72"/>
      <c r="G84" s="84"/>
      <c r="H84" s="85"/>
      <c r="I84" s="86"/>
      <c r="J84" s="74"/>
    </row>
    <row r="85" ht="14.25" customHeight="1">
      <c r="A85" s="57"/>
      <c r="B85" s="70" t="s">
        <v>73</v>
      </c>
      <c r="C85" s="57"/>
      <c r="D85" s="57" t="s">
        <v>74</v>
      </c>
      <c r="E85" s="57"/>
      <c r="F85" s="72"/>
      <c r="G85" s="57"/>
      <c r="H85" s="57"/>
      <c r="I85" s="57"/>
      <c r="J85" s="74"/>
    </row>
    <row r="86" ht="14.25" customHeight="1">
      <c r="A86" s="57"/>
      <c r="B86" s="70" t="s">
        <v>75</v>
      </c>
      <c r="C86" s="57"/>
      <c r="D86" s="87" t="s">
        <v>76</v>
      </c>
      <c r="E86" s="57"/>
      <c r="F86" s="72"/>
      <c r="G86" s="57"/>
      <c r="H86" s="57"/>
      <c r="I86" s="57"/>
      <c r="J86" s="74"/>
    </row>
    <row r="87" ht="14.25" customHeight="1">
      <c r="A87" s="57"/>
      <c r="B87" s="70" t="s">
        <v>77</v>
      </c>
      <c r="C87" s="57"/>
      <c r="D87" s="57" t="s">
        <v>78</v>
      </c>
      <c r="E87" s="57"/>
      <c r="F87" s="72"/>
      <c r="G87" s="57"/>
      <c r="H87" s="57"/>
      <c r="I87" s="57"/>
      <c r="J87" s="74"/>
    </row>
    <row r="88" ht="14.25" customHeight="1">
      <c r="A88" s="57"/>
      <c r="B88" s="70" t="s">
        <v>79</v>
      </c>
      <c r="C88" s="57"/>
      <c r="D88" s="57" t="s">
        <v>80</v>
      </c>
      <c r="E88" s="57"/>
      <c r="F88" s="57"/>
      <c r="G88" s="57"/>
      <c r="H88" s="57"/>
      <c r="I88" s="57"/>
      <c r="J88" s="57"/>
    </row>
    <row r="89" ht="14.25" customHeight="1">
      <c r="A89" s="57"/>
      <c r="B89" s="70" t="s">
        <v>81</v>
      </c>
      <c r="C89" s="57"/>
      <c r="D89" s="57" t="s">
        <v>82</v>
      </c>
      <c r="E89" s="57"/>
      <c r="F89" s="57"/>
      <c r="G89" s="57"/>
      <c r="H89" s="57"/>
      <c r="I89" s="57"/>
      <c r="J89" s="57"/>
    </row>
    <row r="90" ht="14.25" customHeight="1">
      <c r="A90" s="57"/>
      <c r="B90" s="70" t="s">
        <v>83</v>
      </c>
      <c r="C90" s="57"/>
      <c r="D90" s="88" t="s">
        <v>84</v>
      </c>
      <c r="E90" s="57"/>
      <c r="F90" s="57"/>
      <c r="G90" s="57"/>
      <c r="H90" s="57"/>
      <c r="I90" s="57"/>
      <c r="J90" s="57"/>
    </row>
    <row r="91" ht="14.25" customHeight="1">
      <c r="A91" s="71"/>
      <c r="B91" s="89"/>
      <c r="C91" s="57"/>
      <c r="D91" s="71"/>
      <c r="E91" s="71"/>
      <c r="F91" s="71"/>
      <c r="G91" s="71"/>
      <c r="H91" s="71"/>
      <c r="I91" s="71"/>
      <c r="J91" s="71"/>
    </row>
    <row r="92" ht="14.25" customHeight="1">
      <c r="A92" s="73"/>
      <c r="B92" s="73"/>
      <c r="C92" s="73"/>
      <c r="D92" s="73"/>
      <c r="E92" s="73"/>
      <c r="F92" s="73"/>
      <c r="G92" s="73"/>
      <c r="H92" s="73"/>
      <c r="I92" s="73"/>
      <c r="J92" s="73"/>
    </row>
    <row r="93" ht="14.25" customHeight="1">
      <c r="A93" s="73"/>
      <c r="B93" s="73"/>
      <c r="C93" s="73"/>
      <c r="D93" s="73"/>
      <c r="E93" s="73"/>
      <c r="F93" s="73"/>
      <c r="G93" s="73"/>
      <c r="H93" s="73"/>
      <c r="I93" s="73"/>
      <c r="J93" s="73"/>
    </row>
    <row r="94" ht="14.25" customHeight="1">
      <c r="A94" s="90"/>
      <c r="B94" s="91" t="s">
        <v>85</v>
      </c>
      <c r="C94" s="90"/>
      <c r="D94" s="90"/>
      <c r="E94" s="90"/>
      <c r="F94" s="90"/>
      <c r="G94" s="90"/>
      <c r="H94" s="90"/>
      <c r="I94" s="90"/>
      <c r="J94" s="90"/>
    </row>
    <row r="95" ht="15.75" customHeight="1">
      <c r="A95" s="64"/>
      <c r="B95" s="64"/>
      <c r="C95" s="64"/>
      <c r="D95" s="64"/>
      <c r="E95" s="64"/>
      <c r="F95" s="64"/>
      <c r="G95" s="64"/>
      <c r="H95" s="64"/>
      <c r="I95" s="64"/>
      <c r="J95" s="64"/>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F1"/>
    <mergeCell ref="A14:H14"/>
    <mergeCell ref="B15:I15"/>
    <mergeCell ref="B16:I16"/>
    <mergeCell ref="B17:I17"/>
    <mergeCell ref="B21:G21"/>
    <mergeCell ref="B27:J27"/>
    <mergeCell ref="B60:I60"/>
    <mergeCell ref="B62:I62"/>
    <mergeCell ref="B64:I64"/>
    <mergeCell ref="A67:C67"/>
    <mergeCell ref="G73:I73"/>
    <mergeCell ref="G77:I84"/>
    <mergeCell ref="B19:F19"/>
    <mergeCell ref="B33:B43"/>
    <mergeCell ref="B44:B45"/>
    <mergeCell ref="B46:B47"/>
    <mergeCell ref="A52:E52"/>
    <mergeCell ref="B56:J56"/>
    <mergeCell ref="B58:J58"/>
  </mergeCells>
  <hyperlinks>
    <hyperlink r:id="rId1" ref="B19"/>
    <hyperlink r:id="rId2" ref="B27"/>
    <hyperlink display="Business details" location="'Business details'!A1" ref="D33"/>
    <hyperlink display="Fuel" location="Fuel!A1" ref="D34"/>
    <hyperlink display="Materials" location="Materials!A1" ref="D35"/>
    <hyperlink display="Inventory" location="Inventory!A1" ref="D36"/>
    <hyperlink display="Fertility &amp; Cropping" location="'Fertility &amp; Cropping'!A1" ref="D37"/>
    <hyperlink display="Inputs" location="Inputs!A1" ref="D38"/>
    <hyperlink display="Livestock" location="null!A1" ref="D39"/>
    <hyperlink display="Waste" location="Waste!A1" ref="D40"/>
    <hyperlink display="Distribution" location="Distribution!A1" ref="D41"/>
    <hyperlink display="Processing" location="Processing!A1" ref="D42"/>
    <hyperlink display="Sequestration" location="Sequestration!A1" ref="D43"/>
    <hyperlink display="Average head of livestock" location="'Average head of livestock'!A1" ref="D44"/>
    <hyperlink display="SOM and SOC" location="'SOM and SOC'!A1" ref="D45"/>
    <hyperlink display="List of references" location="'List of references'!A1" ref="D46"/>
    <hyperlink display="Factor references" location="'Factor references'!A1" ref="D47"/>
    <hyperlink r:id="rId3" ref="B54"/>
    <hyperlink display="2. Enter a few basic details about your business on the farm details page, using the data you collected here. Once you have saved, you will be brought to the main screen of the Carbon Calculator." location="'Business details'!A1" ref="B56"/>
    <hyperlink r:id="rId4" ref="H76"/>
  </hyperlinks>
  <printOptions/>
  <pageMargins bottom="0.75" footer="0.0" header="0.0" left="0.7" right="0.7" top="0.75"/>
  <pageSetup orientation="landscape"/>
  <headerFooter>
    <oddHeader>&amp;C&amp;A</oddHeader>
    <oddFooter>&amp;CPage &amp;P</oddFooter>
  </headerFooter>
  <drawing r:id="rId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26.0"/>
    <col customWidth="1" min="2" max="2" width="31.0"/>
    <col customWidth="1" min="3" max="3" width="30.71"/>
    <col customWidth="1" min="4" max="4" width="36.43"/>
    <col customWidth="1" min="5" max="5" width="20.0"/>
    <col customWidth="1" min="6" max="6" width="20.14"/>
    <col customWidth="1" min="7" max="7" width="19.57"/>
    <col customWidth="1" min="8" max="8" width="56.71"/>
  </cols>
  <sheetData>
    <row r="1" ht="17.25" customHeight="1">
      <c r="A1" s="378" t="s">
        <v>1220</v>
      </c>
      <c r="B1" s="141" t="s">
        <v>1221</v>
      </c>
      <c r="C1" s="753"/>
      <c r="D1" s="754"/>
      <c r="E1" s="754"/>
      <c r="F1" s="754"/>
      <c r="G1" s="754"/>
      <c r="H1" s="754"/>
    </row>
    <row r="2" ht="17.25" customHeight="1">
      <c r="A2" s="755"/>
      <c r="B2" s="719" t="s">
        <v>1222</v>
      </c>
      <c r="C2" s="753"/>
      <c r="D2" s="754"/>
      <c r="E2" s="754"/>
      <c r="F2" s="754"/>
      <c r="G2" s="754"/>
      <c r="H2" s="754"/>
    </row>
    <row r="3" ht="17.25" customHeight="1">
      <c r="A3" s="96"/>
      <c r="B3" s="719" t="s">
        <v>1223</v>
      </c>
      <c r="C3" s="753"/>
      <c r="D3" s="754"/>
      <c r="E3" s="754"/>
      <c r="F3" s="756"/>
      <c r="G3" s="756"/>
      <c r="H3" s="756"/>
    </row>
    <row r="4" ht="68.25" customHeight="1">
      <c r="A4" s="151" t="s">
        <v>118</v>
      </c>
      <c r="B4" s="152"/>
      <c r="C4" s="152"/>
      <c r="D4" s="153"/>
      <c r="E4" s="154"/>
      <c r="F4" s="155"/>
      <c r="G4" s="757"/>
      <c r="H4" s="757"/>
    </row>
    <row r="5" ht="30.0" customHeight="1">
      <c r="A5" s="758" t="s">
        <v>1224</v>
      </c>
    </row>
    <row r="6" ht="48.0" customHeight="1">
      <c r="A6" s="104"/>
      <c r="B6" s="759" t="s">
        <v>89</v>
      </c>
      <c r="C6" s="759" t="s">
        <v>1225</v>
      </c>
      <c r="D6" s="759" t="s">
        <v>1226</v>
      </c>
      <c r="E6" s="759" t="s">
        <v>1227</v>
      </c>
      <c r="F6" s="760" t="s">
        <v>1228</v>
      </c>
      <c r="G6" s="760" t="s">
        <v>1229</v>
      </c>
      <c r="H6" s="760" t="s">
        <v>92</v>
      </c>
    </row>
    <row r="7" ht="12.75" customHeight="1">
      <c r="A7" s="483" t="s">
        <v>1230</v>
      </c>
      <c r="B7" s="185"/>
      <c r="C7" s="185"/>
      <c r="D7" s="185"/>
      <c r="E7" s="185"/>
      <c r="F7" s="185"/>
      <c r="G7" s="185"/>
      <c r="H7" s="185"/>
    </row>
    <row r="8" ht="12.75" customHeight="1">
      <c r="A8" s="761"/>
      <c r="B8" s="762" t="s">
        <v>1231</v>
      </c>
      <c r="C8" s="761" t="s">
        <v>1232</v>
      </c>
      <c r="D8" s="727"/>
      <c r="E8" s="727"/>
      <c r="F8" s="727"/>
      <c r="G8" s="727"/>
      <c r="H8" s="201" t="s">
        <v>1233</v>
      </c>
    </row>
    <row r="9" ht="12.75" customHeight="1">
      <c r="A9" s="763"/>
      <c r="B9" s="39"/>
      <c r="C9" s="763" t="s">
        <v>1234</v>
      </c>
      <c r="D9" s="732"/>
      <c r="E9" s="732"/>
      <c r="F9" s="732"/>
      <c r="G9" s="732"/>
      <c r="H9" s="39"/>
    </row>
    <row r="10" ht="12.75" customHeight="1">
      <c r="A10" s="763"/>
      <c r="B10" s="39"/>
      <c r="C10" s="763" t="s">
        <v>1235</v>
      </c>
      <c r="D10" s="732"/>
      <c r="E10" s="732"/>
      <c r="F10" s="732"/>
      <c r="G10" s="732"/>
      <c r="H10" s="39"/>
    </row>
    <row r="11" ht="12.75" customHeight="1">
      <c r="A11" s="763"/>
      <c r="B11" s="39"/>
      <c r="C11" s="763" t="s">
        <v>1236</v>
      </c>
      <c r="D11" s="363"/>
      <c r="E11" s="363"/>
      <c r="F11" s="363"/>
      <c r="G11" s="363"/>
      <c r="H11" s="39"/>
    </row>
    <row r="12" ht="12.75" customHeight="1">
      <c r="A12" s="764"/>
      <c r="B12" s="171"/>
      <c r="C12" s="764" t="s">
        <v>1237</v>
      </c>
      <c r="D12" s="732"/>
      <c r="E12" s="732"/>
      <c r="F12" s="363"/>
      <c r="G12" s="732"/>
      <c r="H12" s="39"/>
    </row>
    <row r="13" ht="12.75" customHeight="1">
      <c r="A13" s="761"/>
      <c r="B13" s="762" t="s">
        <v>1238</v>
      </c>
      <c r="C13" s="761" t="s">
        <v>1232</v>
      </c>
      <c r="D13" s="765"/>
      <c r="E13" s="765"/>
      <c r="F13" s="765"/>
      <c r="G13" s="765"/>
      <c r="H13" s="39"/>
    </row>
    <row r="14" ht="12.75" customHeight="1">
      <c r="A14" s="763"/>
      <c r="B14" s="39"/>
      <c r="C14" s="763" t="s">
        <v>1234</v>
      </c>
      <c r="D14" s="765"/>
      <c r="E14" s="765"/>
      <c r="F14" s="765"/>
      <c r="G14" s="765"/>
      <c r="H14" s="39"/>
    </row>
    <row r="15" ht="12.75" customHeight="1">
      <c r="A15" s="763"/>
      <c r="B15" s="39"/>
      <c r="C15" s="763" t="s">
        <v>1235</v>
      </c>
      <c r="D15" s="765"/>
      <c r="E15" s="765"/>
      <c r="F15" s="765"/>
      <c r="G15" s="765"/>
      <c r="H15" s="39"/>
    </row>
    <row r="16" ht="12.75" customHeight="1">
      <c r="A16" s="763"/>
      <c r="B16" s="39"/>
      <c r="C16" s="763" t="s">
        <v>1236</v>
      </c>
      <c r="D16" s="765"/>
      <c r="E16" s="765"/>
      <c r="F16" s="765"/>
      <c r="G16" s="765"/>
      <c r="H16" s="39"/>
    </row>
    <row r="17" ht="12.75" customHeight="1">
      <c r="A17" s="764"/>
      <c r="B17" s="171"/>
      <c r="C17" s="764" t="s">
        <v>1237</v>
      </c>
      <c r="D17" s="765"/>
      <c r="E17" s="765"/>
      <c r="F17" s="765"/>
      <c r="G17" s="765"/>
      <c r="H17" s="39"/>
    </row>
    <row r="18" ht="12.75" customHeight="1">
      <c r="A18" s="766"/>
      <c r="B18" s="766" t="s">
        <v>1239</v>
      </c>
      <c r="C18" s="766" t="s">
        <v>1240</v>
      </c>
      <c r="D18" s="732"/>
      <c r="E18" s="732"/>
      <c r="F18" s="732"/>
      <c r="G18" s="732"/>
      <c r="H18" s="39"/>
    </row>
    <row r="19" ht="12.75" customHeight="1">
      <c r="A19" s="767"/>
      <c r="B19" s="767" t="s">
        <v>1241</v>
      </c>
      <c r="C19" s="767" t="s">
        <v>208</v>
      </c>
      <c r="D19" s="732"/>
      <c r="E19" s="732"/>
      <c r="F19" s="732"/>
      <c r="G19" s="732"/>
      <c r="H19" s="39"/>
    </row>
    <row r="20" ht="12.75" customHeight="1">
      <c r="A20" s="768"/>
      <c r="B20" s="768" t="s">
        <v>1242</v>
      </c>
      <c r="C20" s="768"/>
      <c r="D20" s="744"/>
      <c r="E20" s="744"/>
      <c r="F20" s="744"/>
      <c r="G20" s="744"/>
      <c r="H20" s="42"/>
    </row>
    <row r="21" ht="15.75" customHeight="1">
      <c r="A21" s="183" t="s">
        <v>1243</v>
      </c>
      <c r="B21" s="184" t="s">
        <v>1244</v>
      </c>
      <c r="C21" s="185"/>
      <c r="D21" s="483"/>
      <c r="E21" s="483"/>
      <c r="F21" s="185"/>
      <c r="G21" s="185"/>
      <c r="H21" s="185"/>
    </row>
    <row r="22" ht="15.75" customHeight="1">
      <c r="A22" s="769"/>
      <c r="B22" s="761"/>
      <c r="C22" s="761"/>
      <c r="D22" s="770"/>
      <c r="E22" s="770" t="s">
        <v>1245</v>
      </c>
      <c r="F22" s="728"/>
      <c r="G22" s="728"/>
      <c r="H22" s="728"/>
    </row>
    <row r="23" ht="12.75" customHeight="1">
      <c r="A23" s="763" t="s">
        <v>1246</v>
      </c>
      <c r="B23" s="763" t="s">
        <v>127</v>
      </c>
      <c r="C23" s="763" t="s">
        <v>138</v>
      </c>
      <c r="D23" s="293"/>
      <c r="E23" s="363"/>
      <c r="F23" s="733"/>
      <c r="G23" s="733"/>
      <c r="H23" s="733"/>
    </row>
    <row r="24" ht="12.75" customHeight="1">
      <c r="A24" s="763"/>
      <c r="B24" s="763" t="s">
        <v>134</v>
      </c>
      <c r="C24" s="763" t="s">
        <v>138</v>
      </c>
      <c r="D24" s="293"/>
      <c r="E24" s="363"/>
      <c r="F24" s="733"/>
      <c r="G24" s="733"/>
      <c r="H24" s="733"/>
    </row>
    <row r="25" ht="12.75" customHeight="1">
      <c r="A25" s="763"/>
      <c r="B25" s="763"/>
      <c r="C25" s="763"/>
      <c r="D25" s="733"/>
      <c r="E25" s="732"/>
      <c r="F25" s="733"/>
      <c r="G25" s="733"/>
      <c r="H25" s="733"/>
    </row>
    <row r="26" ht="12.75" customHeight="1">
      <c r="A26" s="763" t="s">
        <v>1247</v>
      </c>
      <c r="B26" s="763" t="s">
        <v>127</v>
      </c>
      <c r="C26" s="763" t="s">
        <v>138</v>
      </c>
      <c r="D26" s="293"/>
      <c r="E26" s="363"/>
      <c r="F26" s="771"/>
      <c r="G26" s="771"/>
      <c r="H26" s="771"/>
    </row>
    <row r="27" ht="15.0" customHeight="1">
      <c r="A27" s="772"/>
      <c r="B27" s="772" t="s">
        <v>134</v>
      </c>
      <c r="C27" s="772" t="s">
        <v>138</v>
      </c>
      <c r="D27" s="301"/>
      <c r="E27" s="368"/>
      <c r="F27" s="773"/>
      <c r="G27" s="773"/>
      <c r="H27" s="773"/>
    </row>
    <row r="28" ht="15.75" customHeight="1">
      <c r="A28" s="183" t="s">
        <v>1248</v>
      </c>
      <c r="B28" s="184" t="s">
        <v>1249</v>
      </c>
      <c r="C28" s="185"/>
      <c r="D28" s="185"/>
      <c r="E28" s="185"/>
      <c r="F28" s="185"/>
      <c r="G28" s="185"/>
      <c r="H28" s="185"/>
    </row>
    <row r="29" ht="62.25" customHeight="1">
      <c r="A29" s="726" t="s">
        <v>1250</v>
      </c>
      <c r="B29" s="774" t="s">
        <v>1251</v>
      </c>
      <c r="C29" s="726"/>
      <c r="D29" s="726"/>
      <c r="E29" s="775"/>
      <c r="F29" s="726"/>
      <c r="G29" s="726"/>
      <c r="H29" s="776" t="s">
        <v>1252</v>
      </c>
    </row>
    <row r="30" ht="12.75" customHeight="1">
      <c r="A30" s="426"/>
      <c r="B30" s="426"/>
      <c r="C30" s="426"/>
      <c r="D30" s="426"/>
      <c r="E30" s="426"/>
      <c r="F30" s="426"/>
      <c r="G30" s="426"/>
      <c r="H30" s="426"/>
    </row>
    <row r="31" ht="12.75" customHeight="1">
      <c r="A31" s="777"/>
      <c r="B31" s="777"/>
      <c r="C31" s="777"/>
      <c r="D31" s="777"/>
      <c r="E31" s="777"/>
      <c r="F31" s="777"/>
      <c r="G31" s="777"/>
      <c r="H31" s="777"/>
    </row>
    <row r="32" ht="12.75" customHeight="1">
      <c r="A32" s="777"/>
      <c r="B32" s="777"/>
      <c r="C32" s="777"/>
      <c r="D32" s="777"/>
      <c r="E32" s="777"/>
      <c r="F32" s="777"/>
      <c r="G32" s="777"/>
      <c r="H32" s="777"/>
    </row>
    <row r="33" ht="12.75" customHeight="1">
      <c r="A33" s="777"/>
      <c r="B33" s="777"/>
      <c r="C33" s="777"/>
      <c r="D33" s="777"/>
      <c r="E33" s="777"/>
      <c r="F33" s="777"/>
      <c r="G33" s="777"/>
      <c r="H33" s="777"/>
    </row>
    <row r="34" ht="12.75" customHeight="1">
      <c r="A34" s="777"/>
      <c r="B34" s="777"/>
      <c r="C34" s="777"/>
      <c r="D34" s="777"/>
      <c r="E34" s="777"/>
      <c r="F34" s="777"/>
      <c r="G34" s="777"/>
      <c r="H34" s="777"/>
    </row>
    <row r="35" ht="12.75" customHeight="1">
      <c r="A35" s="777"/>
      <c r="B35" s="777"/>
      <c r="C35" s="777"/>
      <c r="D35" s="777"/>
      <c r="E35" s="777"/>
      <c r="F35" s="777"/>
      <c r="G35" s="777"/>
      <c r="H35" s="777"/>
    </row>
    <row r="36" ht="12.75" customHeight="1">
      <c r="A36" s="777"/>
      <c r="B36" s="777"/>
      <c r="C36" s="777"/>
      <c r="D36" s="777"/>
      <c r="E36" s="777"/>
      <c r="F36" s="777"/>
      <c r="G36" s="777"/>
      <c r="H36" s="777"/>
    </row>
    <row r="37" ht="12.75" customHeight="1">
      <c r="A37" s="777"/>
      <c r="B37" s="777"/>
      <c r="C37" s="777"/>
      <c r="D37" s="777"/>
      <c r="E37" s="777"/>
      <c r="F37" s="777"/>
      <c r="G37" s="777"/>
      <c r="H37" s="777"/>
    </row>
    <row r="38" ht="12.75" customHeight="1">
      <c r="A38" s="777"/>
      <c r="B38" s="777"/>
      <c r="C38" s="777"/>
      <c r="D38" s="777"/>
      <c r="E38" s="777"/>
      <c r="F38" s="777"/>
      <c r="G38" s="777"/>
      <c r="H38" s="777"/>
    </row>
    <row r="39" ht="12.75" customHeight="1">
      <c r="A39" s="778"/>
      <c r="B39" s="778"/>
      <c r="C39" s="778"/>
      <c r="D39" s="778"/>
      <c r="E39" s="778"/>
      <c r="F39" s="778"/>
      <c r="G39" s="778"/>
      <c r="H39" s="778"/>
    </row>
    <row r="40" ht="12.75" customHeight="1">
      <c r="A40" s="778"/>
      <c r="B40" s="778"/>
      <c r="C40" s="778"/>
      <c r="D40" s="778"/>
      <c r="E40" s="778"/>
      <c r="F40" s="778"/>
      <c r="G40" s="778"/>
      <c r="H40" s="778"/>
    </row>
    <row r="41" ht="12.75" customHeight="1">
      <c r="A41" s="778"/>
      <c r="B41" s="778"/>
      <c r="C41" s="778"/>
      <c r="D41" s="778"/>
      <c r="E41" s="778"/>
      <c r="F41" s="778"/>
      <c r="G41" s="778"/>
      <c r="H41" s="778"/>
    </row>
    <row r="42" ht="12.75" customHeight="1">
      <c r="A42" s="778"/>
      <c r="B42" s="778"/>
      <c r="C42" s="778"/>
      <c r="D42" s="778"/>
      <c r="E42" s="778"/>
      <c r="F42" s="778"/>
      <c r="G42" s="778"/>
      <c r="H42" s="778"/>
    </row>
    <row r="43" ht="12.75" customHeight="1">
      <c r="A43" s="778"/>
      <c r="B43" s="778"/>
      <c r="C43" s="778"/>
      <c r="D43" s="778"/>
      <c r="E43" s="778"/>
      <c r="F43" s="778"/>
      <c r="G43" s="778"/>
      <c r="H43" s="778"/>
    </row>
    <row r="44" ht="12.75" customHeight="1">
      <c r="A44" s="778"/>
      <c r="B44" s="778"/>
      <c r="C44" s="778"/>
      <c r="D44" s="778"/>
      <c r="E44" s="778"/>
      <c r="F44" s="778"/>
      <c r="G44" s="778"/>
      <c r="H44" s="778"/>
    </row>
    <row r="45" ht="12.75" customHeight="1">
      <c r="A45" s="778"/>
      <c r="B45" s="778"/>
      <c r="C45" s="778"/>
      <c r="D45" s="778"/>
      <c r="E45" s="778"/>
      <c r="F45" s="778"/>
      <c r="G45" s="778"/>
      <c r="H45" s="778"/>
    </row>
    <row r="46" ht="12.75" customHeight="1">
      <c r="A46" s="778"/>
      <c r="B46" s="778"/>
      <c r="C46" s="778"/>
      <c r="D46" s="778"/>
      <c r="E46" s="778"/>
      <c r="F46" s="778"/>
      <c r="G46" s="778"/>
      <c r="H46" s="778"/>
    </row>
    <row r="47" ht="12.75" customHeight="1">
      <c r="A47" s="778"/>
      <c r="B47" s="778"/>
      <c r="C47" s="778"/>
      <c r="D47" s="778"/>
      <c r="E47" s="778"/>
      <c r="F47" s="778"/>
      <c r="G47" s="778"/>
      <c r="H47" s="778"/>
    </row>
    <row r="48" ht="12.75" customHeight="1">
      <c r="A48" s="778"/>
      <c r="B48" s="778"/>
      <c r="C48" s="778"/>
      <c r="D48" s="778"/>
      <c r="E48" s="778"/>
      <c r="F48" s="778"/>
      <c r="G48" s="778"/>
      <c r="H48" s="778"/>
    </row>
    <row r="49" ht="12.75" customHeight="1">
      <c r="A49" s="778"/>
      <c r="B49" s="778"/>
      <c r="C49" s="778"/>
      <c r="D49" s="778"/>
      <c r="E49" s="778"/>
      <c r="F49" s="778"/>
      <c r="G49" s="778"/>
      <c r="H49" s="778"/>
    </row>
    <row r="50" ht="12.75" customHeight="1">
      <c r="A50" s="778"/>
      <c r="B50" s="778"/>
      <c r="C50" s="778"/>
      <c r="D50" s="778"/>
      <c r="E50" s="778"/>
      <c r="F50" s="778"/>
      <c r="G50" s="778"/>
      <c r="H50" s="778"/>
    </row>
    <row r="51" ht="12.75" customHeight="1">
      <c r="A51" s="778"/>
      <c r="B51" s="778"/>
      <c r="C51" s="778"/>
      <c r="D51" s="778"/>
      <c r="E51" s="778"/>
      <c r="F51" s="778"/>
      <c r="G51" s="778"/>
      <c r="H51" s="778"/>
    </row>
    <row r="52" ht="12.75" customHeight="1">
      <c r="A52" s="778"/>
      <c r="B52" s="778"/>
      <c r="C52" s="778"/>
      <c r="D52" s="778"/>
      <c r="E52" s="778"/>
      <c r="F52" s="778"/>
      <c r="G52" s="778"/>
      <c r="H52" s="778"/>
    </row>
    <row r="53" ht="12.75" customHeight="1">
      <c r="A53" s="778"/>
      <c r="B53" s="778"/>
      <c r="C53" s="778"/>
      <c r="D53" s="778"/>
      <c r="E53" s="778"/>
      <c r="F53" s="778"/>
      <c r="G53" s="778"/>
      <c r="H53" s="778"/>
    </row>
    <row r="54" ht="12.75" customHeight="1">
      <c r="A54" s="778"/>
      <c r="B54" s="778"/>
      <c r="C54" s="778"/>
      <c r="D54" s="778"/>
      <c r="E54" s="778"/>
      <c r="F54" s="778"/>
      <c r="G54" s="778"/>
      <c r="H54" s="778"/>
    </row>
    <row r="55" ht="12.75" customHeight="1">
      <c r="A55" s="778"/>
      <c r="B55" s="778"/>
      <c r="C55" s="778"/>
      <c r="D55" s="778"/>
      <c r="E55" s="778"/>
      <c r="F55" s="778"/>
      <c r="G55" s="778"/>
      <c r="H55" s="778"/>
    </row>
    <row r="56" ht="12.75" customHeight="1">
      <c r="A56" s="778"/>
      <c r="B56" s="778"/>
      <c r="C56" s="778"/>
      <c r="D56" s="778"/>
      <c r="E56" s="778"/>
      <c r="F56" s="778"/>
      <c r="G56" s="778"/>
      <c r="H56" s="778"/>
    </row>
    <row r="57" ht="12.75" customHeight="1">
      <c r="A57" s="778"/>
      <c r="B57" s="778"/>
      <c r="C57" s="778"/>
      <c r="D57" s="778"/>
      <c r="E57" s="778"/>
      <c r="F57" s="778"/>
      <c r="G57" s="778"/>
      <c r="H57" s="778"/>
    </row>
    <row r="58" ht="12.75" customHeight="1">
      <c r="A58" s="778"/>
      <c r="B58" s="778"/>
      <c r="C58" s="778"/>
      <c r="D58" s="778"/>
      <c r="E58" s="778"/>
      <c r="F58" s="778"/>
      <c r="G58" s="778"/>
      <c r="H58" s="778"/>
    </row>
    <row r="59" ht="12.75" customHeight="1">
      <c r="A59" s="778"/>
      <c r="B59" s="778"/>
      <c r="C59" s="778"/>
      <c r="D59" s="778"/>
      <c r="E59" s="778"/>
      <c r="F59" s="778"/>
      <c r="G59" s="778"/>
      <c r="H59" s="778"/>
    </row>
    <row r="60" ht="12.75" customHeight="1">
      <c r="A60" s="778"/>
      <c r="B60" s="778"/>
      <c r="C60" s="778"/>
      <c r="D60" s="778"/>
      <c r="E60" s="778"/>
      <c r="F60" s="778"/>
      <c r="G60" s="778"/>
      <c r="H60" s="778"/>
    </row>
    <row r="61" ht="12.75" customHeight="1">
      <c r="A61" s="778"/>
      <c r="B61" s="778"/>
      <c r="C61" s="778"/>
      <c r="D61" s="778"/>
      <c r="E61" s="778"/>
      <c r="F61" s="778"/>
      <c r="G61" s="778"/>
      <c r="H61" s="778"/>
    </row>
    <row r="62" ht="12.75" customHeight="1">
      <c r="A62" s="778"/>
      <c r="B62" s="778"/>
      <c r="C62" s="778"/>
      <c r="D62" s="778"/>
      <c r="E62" s="778"/>
      <c r="F62" s="778"/>
      <c r="G62" s="778"/>
      <c r="H62" s="778"/>
    </row>
    <row r="63" ht="12.75" customHeight="1">
      <c r="A63" s="778"/>
      <c r="B63" s="778"/>
      <c r="C63" s="778"/>
      <c r="D63" s="778"/>
      <c r="E63" s="778"/>
      <c r="F63" s="778"/>
      <c r="G63" s="778"/>
      <c r="H63" s="778"/>
    </row>
    <row r="64" ht="12.75" customHeight="1">
      <c r="A64" s="778"/>
      <c r="B64" s="778"/>
      <c r="C64" s="778"/>
      <c r="D64" s="778"/>
      <c r="E64" s="778"/>
      <c r="F64" s="778"/>
      <c r="G64" s="778"/>
      <c r="H64" s="778"/>
    </row>
    <row r="65" ht="12.75" customHeight="1">
      <c r="A65" s="778"/>
      <c r="B65" s="778"/>
      <c r="C65" s="778"/>
      <c r="D65" s="778"/>
      <c r="E65" s="778"/>
      <c r="F65" s="778"/>
      <c r="G65" s="778"/>
      <c r="H65" s="778"/>
    </row>
    <row r="66" ht="12.75" customHeight="1">
      <c r="A66" s="778"/>
      <c r="B66" s="778"/>
      <c r="C66" s="778"/>
      <c r="D66" s="778"/>
      <c r="E66" s="778"/>
      <c r="F66" s="778"/>
      <c r="G66" s="778"/>
      <c r="H66" s="778"/>
    </row>
    <row r="67" ht="12.75" customHeight="1">
      <c r="A67" s="778"/>
      <c r="B67" s="778"/>
      <c r="C67" s="778"/>
      <c r="D67" s="778"/>
      <c r="E67" s="778"/>
      <c r="F67" s="778"/>
      <c r="G67" s="778"/>
      <c r="H67" s="778"/>
    </row>
    <row r="68" ht="12.75" customHeight="1">
      <c r="A68" s="778"/>
      <c r="B68" s="778"/>
      <c r="C68" s="778"/>
      <c r="D68" s="778"/>
      <c r="E68" s="778"/>
      <c r="F68" s="778"/>
      <c r="G68" s="778"/>
      <c r="H68" s="778"/>
    </row>
    <row r="69" ht="12.75" customHeight="1">
      <c r="A69" s="778"/>
      <c r="B69" s="778"/>
      <c r="C69" s="778"/>
      <c r="D69" s="778"/>
      <c r="E69" s="778"/>
      <c r="F69" s="778"/>
      <c r="G69" s="778"/>
      <c r="H69" s="778"/>
    </row>
    <row r="70" ht="12.75" customHeight="1">
      <c r="A70" s="778"/>
      <c r="B70" s="778"/>
      <c r="C70" s="778"/>
      <c r="D70" s="778"/>
      <c r="E70" s="778"/>
      <c r="F70" s="778"/>
      <c r="G70" s="778"/>
      <c r="H70" s="778"/>
    </row>
    <row r="71" ht="12.75" customHeight="1">
      <c r="A71" s="779"/>
      <c r="B71" s="779"/>
      <c r="C71" s="779"/>
      <c r="D71" s="779"/>
      <c r="E71" s="779"/>
      <c r="F71" s="779"/>
      <c r="G71" s="779"/>
      <c r="H71" s="779"/>
    </row>
    <row r="72" ht="12.75" customHeight="1">
      <c r="A72" s="779"/>
      <c r="B72" s="779"/>
      <c r="C72" s="779"/>
      <c r="D72" s="779"/>
      <c r="E72" s="779"/>
      <c r="F72" s="779"/>
      <c r="G72" s="779"/>
      <c r="H72" s="779"/>
    </row>
    <row r="73" ht="12.75" customHeight="1">
      <c r="A73" s="779"/>
      <c r="B73" s="779"/>
      <c r="C73" s="779"/>
      <c r="D73" s="779"/>
      <c r="E73" s="779"/>
      <c r="F73" s="779"/>
      <c r="G73" s="779"/>
      <c r="H73" s="779"/>
    </row>
    <row r="74" ht="12.75" customHeight="1">
      <c r="A74" s="779"/>
      <c r="B74" s="779"/>
      <c r="C74" s="779"/>
      <c r="D74" s="779"/>
      <c r="E74" s="779"/>
      <c r="F74" s="779"/>
      <c r="G74" s="779"/>
      <c r="H74" s="779"/>
    </row>
    <row r="75" ht="12.75" customHeight="1">
      <c r="A75" s="779"/>
      <c r="B75" s="779"/>
      <c r="C75" s="779"/>
      <c r="D75" s="779"/>
      <c r="E75" s="779"/>
      <c r="F75" s="779"/>
      <c r="G75" s="779"/>
      <c r="H75" s="779"/>
    </row>
    <row r="76" ht="12.75" customHeight="1">
      <c r="A76" s="779"/>
      <c r="B76" s="779"/>
      <c r="C76" s="779"/>
      <c r="D76" s="779"/>
      <c r="E76" s="779"/>
      <c r="F76" s="779"/>
      <c r="G76" s="779"/>
      <c r="H76" s="779"/>
    </row>
    <row r="77" ht="12.75" customHeight="1">
      <c r="A77" s="779"/>
      <c r="B77" s="779"/>
      <c r="C77" s="779"/>
      <c r="D77" s="779"/>
      <c r="E77" s="779"/>
      <c r="F77" s="779"/>
      <c r="G77" s="779"/>
      <c r="H77" s="779"/>
    </row>
    <row r="78" ht="12.75" customHeight="1">
      <c r="A78" s="779"/>
      <c r="B78" s="779"/>
      <c r="C78" s="779"/>
      <c r="D78" s="779"/>
      <c r="E78" s="779"/>
      <c r="F78" s="779"/>
      <c r="G78" s="779"/>
      <c r="H78" s="779"/>
    </row>
    <row r="79" ht="12.75" customHeight="1">
      <c r="A79" s="779"/>
      <c r="B79" s="779"/>
      <c r="C79" s="779"/>
      <c r="D79" s="779"/>
      <c r="E79" s="779"/>
      <c r="F79" s="779"/>
      <c r="G79" s="779"/>
      <c r="H79" s="779"/>
    </row>
    <row r="80" ht="12.75" customHeight="1">
      <c r="A80" s="779"/>
      <c r="B80" s="779"/>
      <c r="C80" s="779"/>
      <c r="D80" s="779"/>
      <c r="E80" s="779"/>
      <c r="F80" s="779"/>
      <c r="G80" s="779"/>
      <c r="H80" s="779"/>
    </row>
    <row r="81" ht="12.75" customHeight="1">
      <c r="A81" s="779"/>
      <c r="B81" s="779"/>
      <c r="C81" s="779"/>
      <c r="D81" s="779"/>
      <c r="E81" s="779"/>
      <c r="F81" s="779"/>
      <c r="G81" s="779"/>
      <c r="H81" s="779"/>
    </row>
    <row r="82" ht="12.75" customHeight="1">
      <c r="A82" s="779"/>
      <c r="B82" s="779"/>
      <c r="C82" s="779"/>
      <c r="D82" s="779"/>
      <c r="E82" s="779"/>
      <c r="F82" s="779"/>
      <c r="G82" s="779"/>
      <c r="H82" s="779"/>
    </row>
    <row r="83" ht="12.75" customHeight="1">
      <c r="A83" s="779"/>
      <c r="B83" s="779"/>
      <c r="C83" s="779"/>
      <c r="D83" s="779"/>
      <c r="E83" s="779"/>
      <c r="F83" s="779"/>
      <c r="G83" s="779"/>
      <c r="H83" s="779"/>
    </row>
    <row r="84" ht="12.75" customHeight="1">
      <c r="A84" s="779"/>
      <c r="B84" s="779"/>
      <c r="C84" s="779"/>
      <c r="D84" s="779"/>
      <c r="E84" s="779"/>
      <c r="F84" s="779"/>
      <c r="G84" s="779"/>
      <c r="H84" s="779"/>
    </row>
    <row r="85" ht="12.75" customHeight="1">
      <c r="A85" s="779"/>
      <c r="B85" s="779"/>
      <c r="C85" s="779"/>
      <c r="D85" s="779"/>
      <c r="E85" s="779"/>
      <c r="F85" s="779"/>
      <c r="G85" s="779"/>
      <c r="H85" s="779"/>
    </row>
    <row r="86" ht="12.75" customHeight="1">
      <c r="A86" s="779"/>
      <c r="B86" s="779"/>
      <c r="C86" s="779"/>
      <c r="D86" s="779"/>
      <c r="E86" s="779"/>
      <c r="F86" s="779"/>
      <c r="G86" s="779"/>
      <c r="H86" s="779"/>
    </row>
    <row r="87" ht="12.75" customHeight="1">
      <c r="A87" s="779"/>
      <c r="B87" s="779"/>
      <c r="C87" s="779"/>
      <c r="D87" s="779"/>
      <c r="E87" s="779"/>
      <c r="F87" s="779"/>
      <c r="G87" s="779"/>
      <c r="H87" s="779"/>
    </row>
    <row r="88" ht="12.75" customHeight="1">
      <c r="A88" s="779"/>
      <c r="B88" s="779"/>
      <c r="C88" s="779"/>
      <c r="D88" s="779"/>
      <c r="E88" s="779"/>
      <c r="F88" s="779"/>
      <c r="G88" s="779"/>
      <c r="H88" s="779"/>
    </row>
    <row r="89" ht="12.75" customHeight="1">
      <c r="A89" s="779"/>
      <c r="B89" s="779"/>
      <c r="C89" s="779"/>
      <c r="D89" s="779"/>
      <c r="E89" s="779"/>
      <c r="F89" s="779"/>
      <c r="G89" s="779"/>
      <c r="H89" s="779"/>
    </row>
    <row r="90" ht="12.75" customHeight="1">
      <c r="A90" s="779"/>
      <c r="B90" s="779"/>
      <c r="C90" s="779"/>
      <c r="D90" s="779"/>
      <c r="E90" s="779"/>
      <c r="F90" s="779"/>
      <c r="G90" s="779"/>
      <c r="H90" s="779"/>
    </row>
    <row r="91" ht="12.75" customHeight="1">
      <c r="A91" s="779"/>
      <c r="B91" s="779"/>
      <c r="C91" s="779"/>
      <c r="D91" s="779"/>
      <c r="E91" s="779"/>
      <c r="F91" s="779"/>
      <c r="G91" s="779"/>
      <c r="H91" s="779"/>
    </row>
    <row r="92" ht="12.75" customHeight="1">
      <c r="A92" s="779"/>
      <c r="B92" s="779"/>
      <c r="C92" s="779"/>
      <c r="D92" s="779"/>
      <c r="E92" s="779"/>
      <c r="F92" s="779"/>
      <c r="G92" s="779"/>
      <c r="H92" s="779"/>
    </row>
    <row r="93" ht="12.75" customHeight="1">
      <c r="A93" s="779"/>
      <c r="B93" s="779"/>
      <c r="C93" s="779"/>
      <c r="D93" s="779"/>
      <c r="E93" s="779"/>
      <c r="F93" s="779"/>
      <c r="G93" s="779"/>
      <c r="H93" s="779"/>
    </row>
    <row r="94" ht="12.75" customHeight="1">
      <c r="A94" s="779"/>
      <c r="B94" s="779"/>
      <c r="C94" s="779"/>
      <c r="D94" s="779"/>
      <c r="E94" s="779"/>
      <c r="F94" s="779"/>
      <c r="G94" s="779"/>
      <c r="H94" s="779"/>
    </row>
    <row r="95" ht="12.75" customHeight="1">
      <c r="A95" s="779"/>
      <c r="B95" s="779"/>
      <c r="C95" s="779"/>
      <c r="D95" s="779"/>
      <c r="E95" s="779"/>
      <c r="F95" s="779"/>
      <c r="G95" s="779"/>
      <c r="H95" s="779"/>
    </row>
    <row r="96" ht="12.75" customHeight="1">
      <c r="A96" s="779"/>
      <c r="B96" s="779"/>
      <c r="C96" s="779"/>
      <c r="D96" s="779"/>
      <c r="E96" s="779"/>
      <c r="F96" s="779"/>
      <c r="G96" s="779"/>
      <c r="H96" s="779"/>
    </row>
    <row r="97" ht="12.75" customHeight="1">
      <c r="A97" s="779"/>
      <c r="B97" s="779"/>
      <c r="C97" s="779"/>
      <c r="D97" s="779"/>
      <c r="E97" s="779"/>
      <c r="F97" s="779"/>
      <c r="G97" s="779"/>
      <c r="H97" s="779"/>
    </row>
    <row r="98" ht="12.75" customHeight="1">
      <c r="A98" s="779"/>
      <c r="B98" s="779"/>
      <c r="C98" s="779"/>
      <c r="D98" s="779"/>
      <c r="E98" s="779"/>
      <c r="F98" s="779"/>
      <c r="G98" s="779"/>
      <c r="H98" s="779"/>
    </row>
    <row r="99" ht="12.75" customHeight="1">
      <c r="A99" s="779"/>
      <c r="B99" s="779"/>
      <c r="C99" s="779"/>
      <c r="D99" s="779"/>
      <c r="E99" s="779"/>
      <c r="F99" s="779"/>
      <c r="G99" s="779"/>
      <c r="H99" s="779"/>
    </row>
    <row r="100" ht="12.75" customHeight="1">
      <c r="A100" s="779"/>
      <c r="B100" s="779"/>
      <c r="C100" s="779"/>
      <c r="D100" s="779"/>
      <c r="E100" s="779"/>
      <c r="F100" s="779"/>
      <c r="G100" s="779"/>
      <c r="H100" s="779"/>
    </row>
    <row r="101" ht="12.75" customHeight="1">
      <c r="A101" s="779"/>
      <c r="B101" s="779"/>
      <c r="C101" s="779"/>
      <c r="D101" s="779"/>
      <c r="E101" s="779"/>
      <c r="F101" s="779"/>
      <c r="G101" s="779"/>
      <c r="H101" s="779"/>
    </row>
    <row r="102" ht="12.75" customHeight="1">
      <c r="A102" s="779"/>
      <c r="B102" s="779"/>
      <c r="C102" s="779"/>
      <c r="D102" s="779"/>
      <c r="E102" s="779"/>
      <c r="F102" s="779"/>
      <c r="G102" s="779"/>
      <c r="H102" s="779"/>
    </row>
    <row r="103" ht="12.75" customHeight="1">
      <c r="A103" s="779"/>
      <c r="B103" s="779"/>
      <c r="C103" s="779"/>
      <c r="D103" s="779"/>
      <c r="E103" s="779"/>
      <c r="F103" s="779"/>
      <c r="G103" s="779"/>
      <c r="H103" s="779"/>
    </row>
    <row r="104" ht="12.75" customHeight="1">
      <c r="A104" s="779"/>
      <c r="B104" s="779"/>
      <c r="C104" s="779"/>
      <c r="D104" s="779"/>
      <c r="E104" s="779"/>
      <c r="F104" s="779"/>
      <c r="G104" s="779"/>
      <c r="H104" s="779"/>
    </row>
    <row r="105" ht="12.75" customHeight="1">
      <c r="A105" s="779"/>
      <c r="B105" s="779"/>
      <c r="C105" s="779"/>
      <c r="D105" s="779"/>
      <c r="E105" s="779"/>
      <c r="F105" s="779"/>
      <c r="G105" s="779"/>
      <c r="H105" s="779"/>
    </row>
    <row r="106" ht="12.75" customHeight="1">
      <c r="A106" s="779"/>
      <c r="B106" s="779"/>
      <c r="C106" s="779"/>
      <c r="D106" s="779"/>
      <c r="E106" s="779"/>
      <c r="F106" s="779"/>
      <c r="G106" s="779"/>
      <c r="H106" s="779"/>
    </row>
    <row r="107" ht="12.75" customHeight="1">
      <c r="A107" s="779"/>
      <c r="B107" s="779"/>
      <c r="C107" s="779"/>
      <c r="D107" s="779"/>
      <c r="E107" s="779"/>
      <c r="F107" s="779"/>
      <c r="G107" s="779"/>
      <c r="H107" s="779"/>
    </row>
    <row r="108" ht="12.75" customHeight="1">
      <c r="A108" s="779"/>
      <c r="B108" s="779"/>
      <c r="C108" s="779"/>
      <c r="D108" s="779"/>
      <c r="E108" s="779"/>
      <c r="F108" s="779"/>
      <c r="G108" s="779"/>
      <c r="H108" s="779"/>
    </row>
    <row r="109" ht="12.75" customHeight="1">
      <c r="A109" s="779"/>
      <c r="B109" s="779"/>
      <c r="C109" s="779"/>
      <c r="D109" s="779"/>
      <c r="E109" s="779"/>
      <c r="F109" s="779"/>
      <c r="G109" s="779"/>
      <c r="H109" s="779"/>
    </row>
    <row r="110" ht="12.75" customHeight="1">
      <c r="A110" s="779"/>
      <c r="B110" s="779"/>
      <c r="C110" s="779"/>
      <c r="D110" s="779"/>
      <c r="E110" s="779"/>
      <c r="F110" s="779"/>
      <c r="G110" s="779"/>
      <c r="H110" s="779"/>
    </row>
    <row r="111" ht="12.75" customHeight="1">
      <c r="A111" s="779"/>
      <c r="B111" s="779"/>
      <c r="C111" s="779"/>
      <c r="D111" s="779"/>
      <c r="E111" s="779"/>
      <c r="F111" s="779"/>
      <c r="G111" s="779"/>
      <c r="H111" s="779"/>
    </row>
    <row r="112" ht="12.75" customHeight="1">
      <c r="A112" s="779"/>
      <c r="B112" s="779"/>
      <c r="C112" s="779"/>
      <c r="D112" s="779"/>
      <c r="E112" s="779"/>
      <c r="F112" s="779"/>
      <c r="G112" s="779"/>
      <c r="H112" s="779"/>
    </row>
    <row r="113" ht="12.75" customHeight="1">
      <c r="A113" s="779"/>
      <c r="B113" s="779"/>
      <c r="C113" s="779"/>
      <c r="D113" s="779"/>
      <c r="E113" s="779"/>
      <c r="F113" s="779"/>
      <c r="G113" s="779"/>
      <c r="H113" s="779"/>
    </row>
    <row r="114" ht="12.75" customHeight="1">
      <c r="A114" s="779"/>
      <c r="B114" s="779"/>
      <c r="C114" s="779"/>
      <c r="D114" s="779"/>
      <c r="E114" s="779"/>
      <c r="F114" s="779"/>
      <c r="G114" s="779"/>
      <c r="H114" s="779"/>
    </row>
    <row r="115" ht="12.75" customHeight="1">
      <c r="A115" s="779"/>
      <c r="B115" s="779"/>
      <c r="C115" s="779"/>
      <c r="D115" s="779"/>
      <c r="E115" s="779"/>
      <c r="F115" s="779"/>
      <c r="G115" s="779"/>
      <c r="H115" s="779"/>
    </row>
    <row r="116" ht="12.75" customHeight="1">
      <c r="A116" s="779"/>
      <c r="B116" s="779"/>
      <c r="C116" s="779"/>
      <c r="D116" s="779"/>
      <c r="E116" s="779"/>
      <c r="F116" s="779"/>
      <c r="G116" s="779"/>
      <c r="H116" s="779"/>
    </row>
    <row r="117" ht="12.75" customHeight="1">
      <c r="A117" s="779"/>
      <c r="B117" s="779"/>
      <c r="C117" s="779"/>
      <c r="D117" s="779"/>
      <c r="E117" s="779"/>
      <c r="F117" s="779"/>
      <c r="G117" s="779"/>
      <c r="H117" s="779"/>
    </row>
    <row r="118" ht="12.75" customHeight="1">
      <c r="A118" s="779"/>
      <c r="B118" s="779"/>
      <c r="C118" s="779"/>
      <c r="D118" s="779"/>
      <c r="E118" s="779"/>
      <c r="F118" s="779"/>
      <c r="G118" s="779"/>
      <c r="H118" s="779"/>
    </row>
    <row r="119" ht="12.75" customHeight="1">
      <c r="A119" s="779"/>
      <c r="B119" s="779"/>
      <c r="C119" s="779"/>
      <c r="D119" s="779"/>
      <c r="E119" s="779"/>
      <c r="F119" s="779"/>
      <c r="G119" s="779"/>
      <c r="H119" s="779"/>
    </row>
    <row r="120" ht="12.75" customHeight="1">
      <c r="A120" s="779"/>
      <c r="B120" s="779"/>
      <c r="C120" s="779"/>
      <c r="D120" s="779"/>
      <c r="E120" s="779"/>
      <c r="F120" s="779"/>
      <c r="G120" s="779"/>
      <c r="H120" s="779"/>
    </row>
    <row r="121" ht="12.75" customHeight="1">
      <c r="A121" s="779"/>
      <c r="B121" s="779"/>
      <c r="C121" s="779"/>
      <c r="D121" s="779"/>
      <c r="E121" s="779"/>
      <c r="F121" s="779"/>
      <c r="G121" s="779"/>
      <c r="H121" s="779"/>
    </row>
    <row r="122" ht="12.75" customHeight="1">
      <c r="A122" s="779"/>
      <c r="B122" s="779"/>
      <c r="C122" s="779"/>
      <c r="D122" s="779"/>
      <c r="E122" s="779"/>
      <c r="F122" s="779"/>
      <c r="G122" s="779"/>
      <c r="H122" s="779"/>
    </row>
    <row r="123" ht="12.75" customHeight="1">
      <c r="A123" s="779"/>
      <c r="B123" s="779"/>
      <c r="C123" s="779"/>
      <c r="D123" s="779"/>
      <c r="E123" s="779"/>
      <c r="F123" s="779"/>
      <c r="G123" s="779"/>
      <c r="H123" s="779"/>
    </row>
    <row r="124" ht="12.75" customHeight="1">
      <c r="A124" s="779"/>
      <c r="B124" s="779"/>
      <c r="C124" s="779"/>
      <c r="D124" s="779"/>
      <c r="E124" s="779"/>
      <c r="F124" s="779"/>
      <c r="G124" s="779"/>
      <c r="H124" s="779"/>
    </row>
    <row r="125" ht="12.75" customHeight="1">
      <c r="A125" s="779"/>
      <c r="B125" s="779"/>
      <c r="C125" s="779"/>
      <c r="D125" s="779"/>
      <c r="E125" s="779"/>
      <c r="F125" s="779"/>
      <c r="G125" s="779"/>
      <c r="H125" s="779"/>
    </row>
    <row r="126" ht="12.75" customHeight="1">
      <c r="A126" s="779"/>
      <c r="B126" s="779"/>
      <c r="C126" s="779"/>
      <c r="D126" s="779"/>
      <c r="E126" s="779"/>
      <c r="F126" s="779"/>
      <c r="G126" s="779"/>
      <c r="H126" s="779"/>
    </row>
    <row r="127" ht="12.75" customHeight="1">
      <c r="A127" s="779"/>
      <c r="B127" s="779"/>
      <c r="C127" s="779"/>
      <c r="D127" s="779"/>
      <c r="E127" s="779"/>
      <c r="F127" s="779"/>
      <c r="G127" s="779"/>
      <c r="H127" s="779"/>
    </row>
    <row r="128" ht="12.75" customHeight="1">
      <c r="A128" s="779"/>
      <c r="B128" s="779"/>
      <c r="C128" s="779"/>
      <c r="D128" s="779"/>
      <c r="E128" s="779"/>
      <c r="F128" s="779"/>
      <c r="G128" s="779"/>
      <c r="H128" s="779"/>
    </row>
    <row r="129" ht="12.75" customHeight="1">
      <c r="A129" s="779"/>
      <c r="B129" s="779"/>
      <c r="C129" s="779"/>
      <c r="D129" s="779"/>
      <c r="E129" s="779"/>
      <c r="F129" s="779"/>
      <c r="G129" s="779"/>
      <c r="H129" s="779"/>
    </row>
    <row r="130" ht="12.75" customHeight="1">
      <c r="A130" s="779"/>
      <c r="B130" s="779"/>
      <c r="C130" s="779"/>
      <c r="D130" s="779"/>
      <c r="E130" s="779"/>
      <c r="F130" s="779"/>
      <c r="G130" s="779"/>
      <c r="H130" s="779"/>
    </row>
    <row r="131" ht="12.75" customHeight="1">
      <c r="A131" s="779"/>
      <c r="B131" s="779"/>
      <c r="C131" s="779"/>
      <c r="D131" s="779"/>
      <c r="E131" s="779"/>
      <c r="F131" s="779"/>
      <c r="G131" s="779"/>
      <c r="H131" s="779"/>
    </row>
    <row r="132" ht="12.75" customHeight="1">
      <c r="A132" s="779"/>
      <c r="B132" s="779"/>
      <c r="C132" s="779"/>
      <c r="D132" s="779"/>
      <c r="E132" s="779"/>
      <c r="F132" s="779"/>
      <c r="G132" s="779"/>
      <c r="H132" s="779"/>
    </row>
    <row r="133" ht="12.75" customHeight="1">
      <c r="A133" s="779"/>
      <c r="B133" s="779"/>
      <c r="C133" s="779"/>
      <c r="D133" s="779"/>
      <c r="E133" s="779"/>
      <c r="F133" s="779"/>
      <c r="G133" s="779"/>
      <c r="H133" s="779"/>
    </row>
    <row r="134" ht="12.75" customHeight="1">
      <c r="A134" s="779"/>
      <c r="B134" s="779"/>
      <c r="C134" s="779"/>
      <c r="D134" s="779"/>
      <c r="E134" s="779"/>
      <c r="F134" s="779"/>
      <c r="G134" s="779"/>
      <c r="H134" s="779"/>
    </row>
    <row r="135" ht="12.75" customHeight="1">
      <c r="A135" s="779"/>
      <c r="B135" s="779"/>
      <c r="C135" s="779"/>
      <c r="D135" s="779"/>
      <c r="E135" s="779"/>
      <c r="F135" s="779"/>
      <c r="G135" s="779"/>
      <c r="H135" s="779"/>
    </row>
    <row r="136" ht="12.75" customHeight="1">
      <c r="A136" s="779"/>
      <c r="B136" s="779"/>
      <c r="C136" s="779"/>
      <c r="D136" s="779"/>
      <c r="E136" s="779"/>
      <c r="F136" s="779"/>
      <c r="G136" s="779"/>
      <c r="H136" s="779"/>
    </row>
    <row r="137" ht="12.75" customHeight="1">
      <c r="A137" s="779"/>
      <c r="B137" s="779"/>
      <c r="C137" s="779"/>
      <c r="D137" s="779"/>
      <c r="E137" s="779"/>
      <c r="F137" s="779"/>
      <c r="G137" s="779"/>
      <c r="H137" s="779"/>
    </row>
    <row r="138" ht="12.75" customHeight="1">
      <c r="A138" s="779"/>
      <c r="B138" s="779"/>
      <c r="C138" s="779"/>
      <c r="D138" s="779"/>
      <c r="E138" s="779"/>
      <c r="F138" s="779"/>
      <c r="G138" s="779"/>
      <c r="H138" s="779"/>
    </row>
    <row r="139" ht="12.75" customHeight="1">
      <c r="A139" s="779"/>
      <c r="B139" s="779"/>
      <c r="C139" s="779"/>
      <c r="D139" s="779"/>
      <c r="E139" s="779"/>
      <c r="F139" s="779"/>
      <c r="G139" s="779"/>
      <c r="H139" s="779"/>
    </row>
    <row r="140" ht="12.75" customHeight="1">
      <c r="A140" s="779"/>
      <c r="B140" s="779"/>
      <c r="C140" s="779"/>
      <c r="D140" s="779"/>
      <c r="E140" s="779"/>
      <c r="F140" s="779"/>
      <c r="G140" s="779"/>
      <c r="H140" s="779"/>
    </row>
    <row r="141" ht="12.75" customHeight="1">
      <c r="A141" s="779"/>
      <c r="B141" s="779"/>
      <c r="C141" s="779"/>
      <c r="D141" s="779"/>
      <c r="E141" s="779"/>
      <c r="F141" s="779"/>
      <c r="G141" s="779"/>
      <c r="H141" s="779"/>
    </row>
    <row r="142" ht="12.75" customHeight="1">
      <c r="A142" s="779"/>
      <c r="B142" s="779"/>
      <c r="C142" s="779"/>
      <c r="D142" s="779"/>
      <c r="E142" s="779"/>
      <c r="F142" s="779"/>
      <c r="G142" s="779"/>
      <c r="H142" s="779"/>
    </row>
    <row r="143" ht="12.75" customHeight="1">
      <c r="A143" s="779"/>
      <c r="B143" s="779"/>
      <c r="C143" s="779"/>
      <c r="D143" s="779"/>
      <c r="E143" s="779"/>
      <c r="F143" s="779"/>
      <c r="G143" s="779"/>
      <c r="H143" s="779"/>
    </row>
    <row r="144" ht="12.75" customHeight="1">
      <c r="A144" s="779"/>
      <c r="B144" s="779"/>
      <c r="C144" s="779"/>
      <c r="D144" s="779"/>
      <c r="E144" s="779"/>
      <c r="F144" s="779"/>
      <c r="G144" s="779"/>
      <c r="H144" s="779"/>
    </row>
    <row r="145" ht="12.75" customHeight="1">
      <c r="A145" s="779"/>
      <c r="B145" s="779"/>
      <c r="C145" s="779"/>
      <c r="D145" s="779"/>
      <c r="E145" s="779"/>
      <c r="F145" s="779"/>
      <c r="G145" s="779"/>
      <c r="H145" s="779"/>
    </row>
    <row r="146" ht="12.75" customHeight="1">
      <c r="A146" s="779"/>
      <c r="B146" s="779"/>
      <c r="C146" s="779"/>
      <c r="D146" s="779"/>
      <c r="E146" s="779"/>
      <c r="F146" s="779"/>
      <c r="G146" s="779"/>
      <c r="H146" s="779"/>
    </row>
    <row r="147" ht="12.75" customHeight="1">
      <c r="A147" s="779"/>
      <c r="B147" s="779"/>
      <c r="C147" s="779"/>
      <c r="D147" s="779"/>
      <c r="E147" s="779"/>
      <c r="F147" s="779"/>
      <c r="G147" s="779"/>
      <c r="H147" s="779"/>
    </row>
    <row r="148" ht="12.75" customHeight="1">
      <c r="A148" s="779"/>
      <c r="B148" s="779"/>
      <c r="C148" s="779"/>
      <c r="D148" s="779"/>
      <c r="E148" s="779"/>
      <c r="F148" s="779"/>
      <c r="G148" s="779"/>
      <c r="H148" s="779"/>
    </row>
    <row r="149" ht="12.75" customHeight="1">
      <c r="A149" s="779"/>
      <c r="B149" s="779"/>
      <c r="C149" s="779"/>
      <c r="D149" s="779"/>
      <c r="E149" s="779"/>
      <c r="F149" s="779"/>
      <c r="G149" s="779"/>
      <c r="H149" s="779"/>
    </row>
    <row r="150" ht="12.75" customHeight="1">
      <c r="A150" s="779"/>
      <c r="B150" s="779"/>
      <c r="C150" s="779"/>
      <c r="D150" s="779"/>
      <c r="E150" s="779"/>
      <c r="F150" s="779"/>
      <c r="G150" s="779"/>
      <c r="H150" s="779"/>
    </row>
    <row r="151" ht="12.75" customHeight="1">
      <c r="A151" s="779"/>
      <c r="B151" s="779"/>
      <c r="C151" s="779"/>
      <c r="D151" s="779"/>
      <c r="E151" s="779"/>
      <c r="F151" s="779"/>
      <c r="G151" s="779"/>
      <c r="H151" s="779"/>
    </row>
    <row r="152" ht="12.75" customHeight="1">
      <c r="A152" s="779"/>
      <c r="B152" s="779"/>
      <c r="C152" s="779"/>
      <c r="D152" s="779"/>
      <c r="E152" s="779"/>
      <c r="F152" s="779"/>
      <c r="G152" s="779"/>
      <c r="H152" s="779"/>
    </row>
    <row r="153" ht="12.75" customHeight="1">
      <c r="A153" s="779"/>
      <c r="B153" s="779"/>
      <c r="C153" s="779"/>
      <c r="D153" s="779"/>
      <c r="E153" s="779"/>
      <c r="F153" s="779"/>
      <c r="G153" s="779"/>
      <c r="H153" s="779"/>
    </row>
    <row r="154" ht="12.75" customHeight="1">
      <c r="A154" s="779"/>
      <c r="B154" s="779"/>
      <c r="C154" s="779"/>
      <c r="D154" s="779"/>
      <c r="E154" s="779"/>
      <c r="F154" s="779"/>
      <c r="G154" s="779"/>
      <c r="H154" s="779"/>
    </row>
    <row r="155" ht="12.75" customHeight="1">
      <c r="A155" s="779"/>
      <c r="B155" s="779"/>
      <c r="C155" s="779"/>
      <c r="D155" s="779"/>
      <c r="E155" s="779"/>
      <c r="F155" s="779"/>
      <c r="G155" s="779"/>
      <c r="H155" s="779"/>
    </row>
    <row r="156" ht="12.75" customHeight="1">
      <c r="A156" s="779"/>
      <c r="B156" s="779"/>
      <c r="C156" s="779"/>
      <c r="D156" s="779"/>
      <c r="E156" s="779"/>
      <c r="F156" s="779"/>
      <c r="G156" s="779"/>
      <c r="H156" s="779"/>
    </row>
    <row r="157" ht="12.75" customHeight="1">
      <c r="A157" s="779"/>
      <c r="B157" s="779"/>
      <c r="C157" s="779"/>
      <c r="D157" s="779"/>
      <c r="E157" s="779"/>
      <c r="F157" s="779"/>
      <c r="G157" s="779"/>
      <c r="H157" s="779"/>
    </row>
    <row r="158" ht="12.75" customHeight="1">
      <c r="A158" s="779"/>
      <c r="B158" s="779"/>
      <c r="C158" s="779"/>
      <c r="D158" s="779"/>
      <c r="E158" s="779"/>
      <c r="F158" s="779"/>
      <c r="G158" s="779"/>
      <c r="H158" s="779"/>
    </row>
    <row r="159" ht="12.75" customHeight="1">
      <c r="A159" s="779"/>
      <c r="B159" s="779"/>
      <c r="C159" s="779"/>
      <c r="D159" s="779"/>
      <c r="E159" s="779"/>
      <c r="F159" s="779"/>
      <c r="G159" s="779"/>
      <c r="H159" s="779"/>
    </row>
    <row r="160" ht="12.75" customHeight="1">
      <c r="A160" s="779"/>
      <c r="B160" s="779"/>
      <c r="C160" s="779"/>
      <c r="D160" s="779"/>
      <c r="E160" s="779"/>
      <c r="F160" s="779"/>
      <c r="G160" s="779"/>
      <c r="H160" s="779"/>
    </row>
    <row r="161" ht="12.75" customHeight="1">
      <c r="A161" s="779"/>
      <c r="B161" s="779"/>
      <c r="C161" s="779"/>
      <c r="D161" s="779"/>
      <c r="E161" s="779"/>
      <c r="F161" s="779"/>
      <c r="G161" s="779"/>
      <c r="H161" s="779"/>
    </row>
    <row r="162" ht="12.75" customHeight="1">
      <c r="A162" s="779"/>
      <c r="B162" s="779"/>
      <c r="C162" s="779"/>
      <c r="D162" s="779"/>
      <c r="E162" s="779"/>
      <c r="F162" s="779"/>
      <c r="G162" s="779"/>
      <c r="H162" s="779"/>
    </row>
    <row r="163" ht="12.75" customHeight="1">
      <c r="A163" s="779"/>
      <c r="B163" s="779"/>
      <c r="C163" s="779"/>
      <c r="D163" s="779"/>
      <c r="E163" s="779"/>
      <c r="F163" s="779"/>
      <c r="G163" s="779"/>
      <c r="H163" s="779"/>
    </row>
    <row r="164" ht="12.75" customHeight="1">
      <c r="A164" s="779"/>
      <c r="B164" s="779"/>
      <c r="C164" s="779"/>
      <c r="D164" s="779"/>
      <c r="E164" s="779"/>
      <c r="F164" s="779"/>
      <c r="G164" s="779"/>
      <c r="H164" s="779"/>
    </row>
    <row r="165" ht="12.75" customHeight="1">
      <c r="A165" s="779"/>
      <c r="B165" s="779"/>
      <c r="C165" s="779"/>
      <c r="D165" s="779"/>
      <c r="E165" s="779"/>
      <c r="F165" s="779"/>
      <c r="G165" s="779"/>
      <c r="H165" s="779"/>
    </row>
    <row r="166" ht="12.75" customHeight="1">
      <c r="A166" s="779"/>
      <c r="B166" s="779"/>
      <c r="C166" s="779"/>
      <c r="D166" s="779"/>
      <c r="E166" s="779"/>
      <c r="F166" s="779"/>
      <c r="G166" s="779"/>
      <c r="H166" s="779"/>
    </row>
    <row r="167" ht="12.75" customHeight="1">
      <c r="A167" s="779"/>
      <c r="B167" s="779"/>
      <c r="C167" s="779"/>
      <c r="D167" s="779"/>
      <c r="E167" s="779"/>
      <c r="F167" s="779"/>
      <c r="G167" s="779"/>
      <c r="H167" s="779"/>
    </row>
    <row r="168" ht="12.75" customHeight="1">
      <c r="A168" s="779"/>
      <c r="B168" s="779"/>
      <c r="C168" s="779"/>
      <c r="D168" s="779"/>
      <c r="E168" s="779"/>
      <c r="F168" s="779"/>
      <c r="G168" s="779"/>
      <c r="H168" s="779"/>
    </row>
    <row r="169" ht="12.75" customHeight="1">
      <c r="A169" s="779"/>
      <c r="B169" s="779"/>
      <c r="C169" s="779"/>
      <c r="D169" s="779"/>
      <c r="E169" s="779"/>
      <c r="F169" s="779"/>
      <c r="G169" s="779"/>
      <c r="H169" s="779"/>
    </row>
    <row r="170" ht="12.75" customHeight="1">
      <c r="A170" s="779"/>
      <c r="B170" s="779"/>
      <c r="C170" s="779"/>
      <c r="D170" s="779"/>
      <c r="E170" s="779"/>
      <c r="F170" s="779"/>
      <c r="G170" s="779"/>
      <c r="H170" s="779"/>
    </row>
    <row r="171" ht="12.75" customHeight="1">
      <c r="A171" s="779"/>
      <c r="B171" s="779"/>
      <c r="C171" s="779"/>
      <c r="D171" s="779"/>
      <c r="E171" s="779"/>
      <c r="F171" s="779"/>
      <c r="G171" s="779"/>
      <c r="H171" s="779"/>
    </row>
    <row r="172" ht="12.75" customHeight="1">
      <c r="A172" s="779"/>
      <c r="B172" s="779"/>
      <c r="C172" s="779"/>
      <c r="D172" s="779"/>
      <c r="E172" s="779"/>
      <c r="F172" s="779"/>
      <c r="G172" s="779"/>
      <c r="H172" s="779"/>
    </row>
    <row r="173" ht="12.75" customHeight="1">
      <c r="A173" s="779"/>
      <c r="B173" s="779"/>
      <c r="C173" s="779"/>
      <c r="D173" s="779"/>
      <c r="E173" s="779"/>
      <c r="F173" s="779"/>
      <c r="G173" s="779"/>
      <c r="H173" s="779"/>
    </row>
    <row r="174" ht="12.75" customHeight="1">
      <c r="A174" s="779"/>
      <c r="B174" s="779"/>
      <c r="C174" s="779"/>
      <c r="D174" s="779"/>
      <c r="E174" s="779"/>
      <c r="F174" s="779"/>
      <c r="G174" s="779"/>
      <c r="H174" s="779"/>
    </row>
    <row r="175" ht="12.75" customHeight="1">
      <c r="A175" s="779"/>
      <c r="B175" s="779"/>
      <c r="C175" s="779"/>
      <c r="D175" s="779"/>
      <c r="E175" s="779"/>
      <c r="F175" s="779"/>
      <c r="G175" s="779"/>
      <c r="H175" s="779"/>
    </row>
    <row r="176" ht="12.75" customHeight="1">
      <c r="A176" s="779"/>
      <c r="B176" s="779"/>
      <c r="C176" s="779"/>
      <c r="D176" s="779"/>
      <c r="E176" s="779"/>
      <c r="F176" s="779"/>
      <c r="G176" s="779"/>
      <c r="H176" s="779"/>
    </row>
    <row r="177" ht="12.75" customHeight="1">
      <c r="A177" s="779"/>
      <c r="B177" s="779"/>
      <c r="C177" s="779"/>
      <c r="D177" s="779"/>
      <c r="E177" s="779"/>
      <c r="F177" s="779"/>
      <c r="G177" s="779"/>
      <c r="H177" s="779"/>
    </row>
    <row r="178" ht="12.75" customHeight="1">
      <c r="A178" s="779"/>
      <c r="B178" s="779"/>
      <c r="C178" s="779"/>
      <c r="D178" s="779"/>
      <c r="E178" s="779"/>
      <c r="F178" s="779"/>
      <c r="G178" s="779"/>
      <c r="H178" s="779"/>
    </row>
    <row r="179" ht="12.75" customHeight="1">
      <c r="A179" s="779"/>
      <c r="B179" s="779"/>
      <c r="C179" s="779"/>
      <c r="D179" s="779"/>
      <c r="E179" s="779"/>
      <c r="F179" s="779"/>
      <c r="G179" s="779"/>
      <c r="H179" s="779"/>
    </row>
    <row r="180" ht="12.75" customHeight="1">
      <c r="A180" s="779"/>
      <c r="B180" s="779"/>
      <c r="C180" s="779"/>
      <c r="D180" s="779"/>
      <c r="E180" s="779"/>
      <c r="F180" s="779"/>
      <c r="G180" s="779"/>
      <c r="H180" s="779"/>
    </row>
    <row r="181" ht="12.75" customHeight="1">
      <c r="A181" s="779"/>
      <c r="B181" s="779"/>
      <c r="C181" s="779"/>
      <c r="D181" s="779"/>
      <c r="E181" s="779"/>
      <c r="F181" s="779"/>
      <c r="G181" s="779"/>
      <c r="H181" s="779"/>
    </row>
    <row r="182" ht="12.75" customHeight="1">
      <c r="A182" s="779"/>
      <c r="B182" s="779"/>
      <c r="C182" s="779"/>
      <c r="D182" s="779"/>
      <c r="E182" s="779"/>
      <c r="F182" s="779"/>
      <c r="G182" s="779"/>
      <c r="H182" s="779"/>
    </row>
    <row r="183" ht="12.75" customHeight="1">
      <c r="A183" s="779"/>
      <c r="B183" s="779"/>
      <c r="C183" s="779"/>
      <c r="D183" s="779"/>
      <c r="E183" s="779"/>
      <c r="F183" s="779"/>
      <c r="G183" s="779"/>
      <c r="H183" s="779"/>
    </row>
    <row r="184" ht="12.75" customHeight="1">
      <c r="A184" s="779"/>
      <c r="B184" s="779"/>
      <c r="C184" s="779"/>
      <c r="D184" s="779"/>
      <c r="E184" s="779"/>
      <c r="F184" s="779"/>
      <c r="G184" s="779"/>
      <c r="H184" s="779"/>
    </row>
    <row r="185" ht="12.75" customHeight="1">
      <c r="A185" s="779"/>
      <c r="B185" s="779"/>
      <c r="C185" s="779"/>
      <c r="D185" s="779"/>
      <c r="E185" s="779"/>
      <c r="F185" s="779"/>
      <c r="G185" s="779"/>
      <c r="H185" s="779"/>
    </row>
    <row r="186" ht="12.75" customHeight="1">
      <c r="A186" s="779"/>
      <c r="B186" s="779"/>
      <c r="C186" s="779"/>
      <c r="D186" s="779"/>
      <c r="E186" s="779"/>
      <c r="F186" s="779"/>
      <c r="G186" s="779"/>
      <c r="H186" s="779"/>
    </row>
    <row r="187" ht="12.75" customHeight="1">
      <c r="A187" s="779"/>
      <c r="B187" s="779"/>
      <c r="C187" s="779"/>
      <c r="D187" s="779"/>
      <c r="E187" s="779"/>
      <c r="F187" s="779"/>
      <c r="G187" s="779"/>
      <c r="H187" s="779"/>
    </row>
    <row r="188" ht="12.75" customHeight="1">
      <c r="A188" s="779"/>
      <c r="B188" s="779"/>
      <c r="C188" s="779"/>
      <c r="D188" s="779"/>
      <c r="E188" s="779"/>
      <c r="F188" s="779"/>
      <c r="G188" s="779"/>
      <c r="H188" s="779"/>
    </row>
    <row r="189" ht="12.75" customHeight="1">
      <c r="A189" s="779"/>
      <c r="B189" s="779"/>
      <c r="C189" s="779"/>
      <c r="D189" s="779"/>
      <c r="E189" s="779"/>
      <c r="F189" s="779"/>
      <c r="G189" s="779"/>
      <c r="H189" s="779"/>
    </row>
    <row r="190" ht="12.75" customHeight="1">
      <c r="A190" s="779"/>
      <c r="B190" s="779"/>
      <c r="C190" s="779"/>
      <c r="D190" s="779"/>
      <c r="E190" s="779"/>
      <c r="F190" s="779"/>
      <c r="G190" s="779"/>
      <c r="H190" s="779"/>
    </row>
    <row r="191" ht="12.75" customHeight="1">
      <c r="A191" s="779"/>
      <c r="B191" s="779"/>
      <c r="C191" s="779"/>
      <c r="D191" s="779"/>
      <c r="E191" s="779"/>
      <c r="F191" s="779"/>
      <c r="G191" s="779"/>
      <c r="H191" s="779"/>
    </row>
    <row r="192" ht="12.75" customHeight="1">
      <c r="A192" s="779"/>
      <c r="B192" s="779"/>
      <c r="C192" s="779"/>
      <c r="D192" s="779"/>
      <c r="E192" s="779"/>
      <c r="F192" s="779"/>
      <c r="G192" s="779"/>
      <c r="H192" s="779"/>
    </row>
    <row r="193" ht="12.75" customHeight="1">
      <c r="A193" s="779"/>
      <c r="B193" s="779"/>
      <c r="C193" s="779"/>
      <c r="D193" s="779"/>
      <c r="E193" s="779"/>
      <c r="F193" s="779"/>
      <c r="G193" s="779"/>
      <c r="H193" s="779"/>
    </row>
    <row r="194" ht="12.75" customHeight="1">
      <c r="A194" s="779"/>
      <c r="B194" s="779"/>
      <c r="C194" s="779"/>
      <c r="D194" s="779"/>
      <c r="E194" s="779"/>
      <c r="F194" s="779"/>
      <c r="G194" s="779"/>
      <c r="H194" s="779"/>
    </row>
    <row r="195" ht="12.75" customHeight="1">
      <c r="A195" s="779"/>
      <c r="B195" s="779"/>
      <c r="C195" s="779"/>
      <c r="D195" s="779"/>
      <c r="E195" s="779"/>
      <c r="F195" s="779"/>
      <c r="G195" s="779"/>
      <c r="H195" s="779"/>
    </row>
    <row r="196" ht="12.75" customHeight="1">
      <c r="A196" s="779"/>
      <c r="B196" s="779"/>
      <c r="C196" s="779"/>
      <c r="D196" s="779"/>
      <c r="E196" s="779"/>
      <c r="F196" s="779"/>
      <c r="G196" s="779"/>
      <c r="H196" s="779"/>
    </row>
    <row r="197" ht="12.75" customHeight="1">
      <c r="A197" s="779"/>
      <c r="B197" s="779"/>
      <c r="C197" s="779"/>
      <c r="D197" s="779"/>
      <c r="E197" s="779"/>
      <c r="F197" s="779"/>
      <c r="G197" s="779"/>
      <c r="H197" s="779"/>
    </row>
    <row r="198" ht="12.75" customHeight="1">
      <c r="A198" s="779"/>
      <c r="B198" s="779"/>
      <c r="C198" s="779"/>
      <c r="D198" s="779"/>
      <c r="E198" s="779"/>
      <c r="F198" s="779"/>
      <c r="G198" s="779"/>
      <c r="H198" s="779"/>
    </row>
    <row r="199" ht="12.75" customHeight="1">
      <c r="A199" s="779"/>
      <c r="B199" s="779"/>
      <c r="C199" s="779"/>
      <c r="D199" s="779"/>
      <c r="E199" s="779"/>
      <c r="F199" s="779"/>
      <c r="G199" s="779"/>
      <c r="H199" s="779"/>
    </row>
    <row r="200" ht="12.75" customHeight="1">
      <c r="A200" s="779"/>
      <c r="B200" s="779"/>
      <c r="C200" s="779"/>
      <c r="D200" s="779"/>
      <c r="E200" s="779"/>
      <c r="F200" s="779"/>
      <c r="G200" s="779"/>
      <c r="H200" s="779"/>
    </row>
    <row r="201" ht="12.75" customHeight="1">
      <c r="A201" s="779"/>
      <c r="B201" s="779"/>
      <c r="C201" s="779"/>
      <c r="D201" s="779"/>
      <c r="E201" s="779"/>
      <c r="F201" s="779"/>
      <c r="G201" s="779"/>
      <c r="H201" s="779"/>
    </row>
    <row r="202" ht="12.75" customHeight="1">
      <c r="A202" s="779"/>
      <c r="B202" s="779"/>
      <c r="C202" s="779"/>
      <c r="D202" s="779"/>
      <c r="E202" s="779"/>
      <c r="F202" s="779"/>
      <c r="G202" s="779"/>
      <c r="H202" s="779"/>
    </row>
    <row r="203" ht="12.75" customHeight="1">
      <c r="A203" s="779"/>
      <c r="B203" s="779"/>
      <c r="C203" s="779"/>
      <c r="D203" s="779"/>
      <c r="E203" s="779"/>
      <c r="F203" s="779"/>
      <c r="G203" s="779"/>
      <c r="H203" s="779"/>
    </row>
    <row r="204" ht="12.75" customHeight="1">
      <c r="A204" s="779"/>
      <c r="B204" s="779"/>
      <c r="C204" s="779"/>
      <c r="D204" s="779"/>
      <c r="E204" s="779"/>
      <c r="F204" s="779"/>
      <c r="G204" s="779"/>
      <c r="H204" s="779"/>
    </row>
    <row r="205" ht="12.75" customHeight="1">
      <c r="A205" s="779"/>
      <c r="B205" s="779"/>
      <c r="C205" s="779"/>
      <c r="D205" s="779"/>
      <c r="E205" s="779"/>
      <c r="F205" s="779"/>
      <c r="G205" s="779"/>
      <c r="H205" s="779"/>
    </row>
    <row r="206" ht="12.75" customHeight="1">
      <c r="A206" s="779"/>
      <c r="B206" s="779"/>
      <c r="C206" s="779"/>
      <c r="D206" s="779"/>
      <c r="E206" s="779"/>
      <c r="F206" s="779"/>
      <c r="G206" s="779"/>
      <c r="H206" s="779"/>
    </row>
    <row r="207" ht="12.75" customHeight="1">
      <c r="A207" s="779"/>
      <c r="B207" s="779"/>
      <c r="C207" s="779"/>
      <c r="D207" s="779"/>
      <c r="E207" s="779"/>
      <c r="F207" s="779"/>
      <c r="G207" s="779"/>
      <c r="H207" s="779"/>
    </row>
    <row r="208" ht="12.75" customHeight="1">
      <c r="A208" s="779"/>
      <c r="B208" s="779"/>
      <c r="C208" s="779"/>
      <c r="D208" s="779"/>
      <c r="E208" s="779"/>
      <c r="F208" s="779"/>
      <c r="G208" s="779"/>
      <c r="H208" s="779"/>
    </row>
    <row r="209" ht="12.75" customHeight="1">
      <c r="A209" s="779"/>
      <c r="B209" s="779"/>
      <c r="C209" s="779"/>
      <c r="D209" s="779"/>
      <c r="E209" s="779"/>
      <c r="F209" s="779"/>
      <c r="G209" s="779"/>
      <c r="H209" s="779"/>
    </row>
    <row r="210" ht="12.75" customHeight="1">
      <c r="A210" s="779"/>
      <c r="B210" s="779"/>
      <c r="C210" s="779"/>
      <c r="D210" s="779"/>
      <c r="E210" s="779"/>
      <c r="F210" s="779"/>
      <c r="G210" s="779"/>
      <c r="H210" s="779"/>
    </row>
    <row r="211" ht="12.75" customHeight="1">
      <c r="A211" s="779"/>
      <c r="B211" s="779"/>
      <c r="C211" s="779"/>
      <c r="D211" s="779"/>
      <c r="E211" s="779"/>
      <c r="F211" s="779"/>
      <c r="G211" s="779"/>
      <c r="H211" s="779"/>
    </row>
    <row r="212" ht="12.75" customHeight="1">
      <c r="A212" s="779"/>
      <c r="B212" s="779"/>
      <c r="C212" s="779"/>
      <c r="D212" s="779"/>
      <c r="E212" s="779"/>
      <c r="F212" s="779"/>
      <c r="G212" s="779"/>
      <c r="H212" s="779"/>
    </row>
    <row r="213" ht="12.75" customHeight="1">
      <c r="A213" s="779"/>
      <c r="B213" s="779"/>
      <c r="C213" s="779"/>
      <c r="D213" s="779"/>
      <c r="E213" s="779"/>
      <c r="F213" s="779"/>
      <c r="G213" s="779"/>
      <c r="H213" s="779"/>
    </row>
    <row r="214" ht="12.75" customHeight="1">
      <c r="A214" s="779"/>
      <c r="B214" s="779"/>
      <c r="C214" s="779"/>
      <c r="D214" s="779"/>
      <c r="E214" s="779"/>
      <c r="F214" s="779"/>
      <c r="G214" s="779"/>
      <c r="H214" s="779"/>
    </row>
    <row r="215" ht="12.75" customHeight="1">
      <c r="A215" s="779"/>
      <c r="B215" s="779"/>
      <c r="C215" s="779"/>
      <c r="D215" s="779"/>
      <c r="E215" s="779"/>
      <c r="F215" s="779"/>
      <c r="G215" s="779"/>
      <c r="H215" s="779"/>
    </row>
    <row r="216" ht="12.75" customHeight="1">
      <c r="A216" s="779"/>
      <c r="B216" s="779"/>
      <c r="C216" s="779"/>
      <c r="D216" s="779"/>
      <c r="E216" s="779"/>
      <c r="F216" s="779"/>
      <c r="G216" s="779"/>
      <c r="H216" s="779"/>
    </row>
    <row r="217" ht="12.75" customHeight="1">
      <c r="A217" s="779"/>
      <c r="B217" s="779"/>
      <c r="C217" s="779"/>
      <c r="D217" s="779"/>
      <c r="E217" s="779"/>
      <c r="F217" s="779"/>
      <c r="G217" s="779"/>
      <c r="H217" s="779"/>
    </row>
    <row r="218" ht="12.75" customHeight="1">
      <c r="A218" s="779"/>
      <c r="B218" s="779"/>
      <c r="C218" s="779"/>
      <c r="D218" s="779"/>
      <c r="E218" s="779"/>
      <c r="F218" s="779"/>
      <c r="G218" s="779"/>
      <c r="H218" s="779"/>
    </row>
    <row r="219" ht="12.75" customHeight="1">
      <c r="A219" s="779"/>
      <c r="B219" s="779"/>
      <c r="C219" s="779"/>
      <c r="D219" s="779"/>
      <c r="E219" s="779"/>
      <c r="F219" s="779"/>
      <c r="G219" s="779"/>
      <c r="H219" s="779"/>
    </row>
    <row r="220" ht="12.75" customHeight="1">
      <c r="A220" s="779"/>
      <c r="B220" s="779"/>
      <c r="C220" s="779"/>
      <c r="D220" s="779"/>
      <c r="E220" s="779"/>
      <c r="F220" s="779"/>
      <c r="G220" s="779"/>
      <c r="H220" s="779"/>
    </row>
    <row r="221" ht="12.75" customHeight="1">
      <c r="A221" s="779"/>
      <c r="B221" s="779"/>
      <c r="C221" s="779"/>
      <c r="D221" s="779"/>
      <c r="E221" s="779"/>
      <c r="F221" s="779"/>
      <c r="G221" s="779"/>
      <c r="H221" s="779"/>
    </row>
    <row r="222" ht="12.75" customHeight="1">
      <c r="A222" s="779"/>
      <c r="B222" s="779"/>
      <c r="C222" s="779"/>
      <c r="D222" s="779"/>
      <c r="E222" s="779"/>
      <c r="F222" s="779"/>
      <c r="G222" s="779"/>
      <c r="H222" s="779"/>
    </row>
    <row r="223" ht="12.75" customHeight="1">
      <c r="A223" s="779"/>
      <c r="B223" s="779"/>
      <c r="C223" s="779"/>
      <c r="D223" s="779"/>
      <c r="E223" s="779"/>
      <c r="F223" s="779"/>
      <c r="G223" s="779"/>
      <c r="H223" s="779"/>
    </row>
    <row r="224" ht="12.75" customHeight="1">
      <c r="A224" s="779"/>
      <c r="B224" s="779"/>
      <c r="C224" s="779"/>
      <c r="D224" s="779"/>
      <c r="E224" s="779"/>
      <c r="F224" s="779"/>
      <c r="G224" s="779"/>
      <c r="H224" s="779"/>
    </row>
    <row r="225" ht="12.75" customHeight="1">
      <c r="A225" s="779"/>
      <c r="B225" s="779"/>
      <c r="C225" s="779"/>
      <c r="D225" s="779"/>
      <c r="E225" s="779"/>
      <c r="F225" s="779"/>
      <c r="G225" s="779"/>
      <c r="H225" s="779"/>
    </row>
    <row r="226" ht="12.75" customHeight="1">
      <c r="A226" s="779"/>
      <c r="B226" s="779"/>
      <c r="C226" s="779"/>
      <c r="D226" s="779"/>
      <c r="E226" s="779"/>
      <c r="F226" s="779"/>
      <c r="G226" s="779"/>
      <c r="H226" s="779"/>
    </row>
    <row r="227" ht="12.75" customHeight="1">
      <c r="A227" s="779"/>
      <c r="B227" s="779"/>
      <c r="C227" s="779"/>
      <c r="D227" s="779"/>
      <c r="E227" s="779"/>
      <c r="F227" s="779"/>
      <c r="G227" s="779"/>
      <c r="H227" s="779"/>
    </row>
    <row r="228" ht="12.75" customHeight="1">
      <c r="A228" s="779"/>
      <c r="B228" s="779"/>
      <c r="C228" s="779"/>
      <c r="D228" s="779"/>
      <c r="E228" s="779"/>
      <c r="F228" s="779"/>
      <c r="G228" s="779"/>
      <c r="H228" s="779"/>
    </row>
    <row r="229" ht="12.75" customHeight="1">
      <c r="A229" s="779"/>
      <c r="B229" s="779"/>
      <c r="C229" s="779"/>
      <c r="D229" s="779"/>
      <c r="E229" s="779"/>
      <c r="F229" s="779"/>
      <c r="G229" s="779"/>
      <c r="H229" s="779"/>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A5:H5"/>
    <mergeCell ref="B8:B12"/>
    <mergeCell ref="H8:H20"/>
    <mergeCell ref="B13:B17"/>
  </mergeCells>
  <hyperlinks>
    <hyperlink r:id="rId1" ref="A5"/>
    <hyperlink r:id="rId2" ref="H29"/>
  </hyperlinks>
  <printOptions/>
  <pageMargins bottom="0.75" footer="0.0" header="0.0" left="0.7" right="0.7" top="0.75"/>
  <pageSetup orientation="landscape"/>
  <headerFooter>
    <oddHeader>&amp;C&amp;A</oddHeader>
    <oddFooter>&amp;CPage &amp;P</oddFooter>
  </headerFooter>
  <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outlinePr summaryBelow="0" summaryRight="0"/>
  </sheetPr>
  <sheetViews>
    <sheetView workbookViewId="0"/>
  </sheetViews>
  <sheetFormatPr customHeight="1" defaultColWidth="14.43" defaultRowHeight="15.0"/>
  <cols>
    <col customWidth="1" min="1" max="1" width="26.0"/>
    <col customWidth="1" min="2" max="2" width="33.86"/>
    <col customWidth="1" min="3" max="3" width="14.43"/>
    <col customWidth="1" min="4" max="4" width="18.86"/>
    <col customWidth="1" min="5" max="5" width="17.0"/>
    <col customWidth="1" min="6" max="6" width="61.29"/>
  </cols>
  <sheetData>
    <row r="1" ht="39.75" customHeight="1">
      <c r="A1" s="780" t="s">
        <v>23</v>
      </c>
      <c r="B1" s="781" t="s">
        <v>1253</v>
      </c>
      <c r="C1" s="782"/>
      <c r="D1" s="782"/>
      <c r="E1" s="782"/>
      <c r="F1" s="782"/>
    </row>
    <row r="2" ht="68.25" customHeight="1">
      <c r="A2" s="273" t="s">
        <v>118</v>
      </c>
      <c r="B2" s="274"/>
      <c r="C2" s="274"/>
      <c r="D2" s="275"/>
      <c r="E2" s="276"/>
      <c r="F2" s="721"/>
    </row>
    <row r="3" ht="36.0" customHeight="1">
      <c r="A3" s="783" t="s">
        <v>89</v>
      </c>
      <c r="B3" s="783" t="s">
        <v>122</v>
      </c>
      <c r="C3" s="783" t="s">
        <v>123</v>
      </c>
      <c r="D3" s="783" t="s">
        <v>124</v>
      </c>
      <c r="E3" s="783"/>
      <c r="F3" s="784" t="s">
        <v>92</v>
      </c>
    </row>
    <row r="4">
      <c r="A4" s="785" t="s">
        <v>1254</v>
      </c>
      <c r="B4" s="786"/>
      <c r="C4" s="787"/>
      <c r="D4" s="787"/>
      <c r="E4" s="787"/>
      <c r="F4" s="787"/>
    </row>
    <row r="5">
      <c r="A5" s="788"/>
      <c r="B5" s="789" t="s">
        <v>1255</v>
      </c>
      <c r="C5" s="790" t="s">
        <v>54</v>
      </c>
      <c r="D5" s="791"/>
      <c r="E5" s="790"/>
      <c r="F5" s="790"/>
    </row>
    <row r="6">
      <c r="A6" s="792"/>
      <c r="B6" s="793" t="s">
        <v>1256</v>
      </c>
      <c r="C6" s="792" t="s">
        <v>54</v>
      </c>
      <c r="D6" s="794"/>
      <c r="E6" s="792"/>
      <c r="F6" s="792"/>
    </row>
    <row r="7">
      <c r="A7" s="795" t="s">
        <v>1257</v>
      </c>
      <c r="B7" s="796"/>
      <c r="C7" s="797"/>
      <c r="D7" s="797"/>
      <c r="E7" s="797"/>
      <c r="F7" s="797"/>
    </row>
    <row r="8">
      <c r="A8" s="798"/>
      <c r="B8" s="799"/>
      <c r="C8" s="800"/>
      <c r="D8" s="801" t="s">
        <v>1258</v>
      </c>
      <c r="E8" s="802" t="s">
        <v>1259</v>
      </c>
      <c r="F8" s="803"/>
    </row>
    <row r="9">
      <c r="A9" s="798"/>
      <c r="B9" s="799" t="s">
        <v>1260</v>
      </c>
      <c r="C9" s="800"/>
      <c r="D9" s="804"/>
      <c r="E9" s="804"/>
      <c r="F9" s="803"/>
    </row>
    <row r="10">
      <c r="A10" s="785" t="s">
        <v>1261</v>
      </c>
      <c r="B10" s="786"/>
      <c r="C10" s="787"/>
      <c r="D10" s="787"/>
      <c r="E10" s="787"/>
      <c r="F10" s="787"/>
    </row>
    <row r="11">
      <c r="A11" s="788"/>
      <c r="B11" s="789" t="s">
        <v>1262</v>
      </c>
      <c r="C11" s="790" t="s">
        <v>54</v>
      </c>
      <c r="D11" s="791"/>
      <c r="E11" s="790"/>
      <c r="F11" s="790"/>
    </row>
    <row r="12">
      <c r="A12" s="803"/>
      <c r="B12" s="799" t="s">
        <v>1263</v>
      </c>
      <c r="C12" s="803" t="s">
        <v>54</v>
      </c>
      <c r="D12" s="805"/>
      <c r="E12" s="803"/>
      <c r="F12" s="803"/>
    </row>
    <row r="13">
      <c r="A13" s="803"/>
      <c r="B13" s="799" t="s">
        <v>1264</v>
      </c>
      <c r="C13" s="803" t="s">
        <v>54</v>
      </c>
      <c r="D13" s="805"/>
      <c r="E13" s="803"/>
      <c r="F13" s="803"/>
    </row>
    <row r="14">
      <c r="A14" s="803"/>
      <c r="B14" s="799" t="s">
        <v>1265</v>
      </c>
      <c r="C14" s="803" t="s">
        <v>54</v>
      </c>
      <c r="D14" s="805"/>
      <c r="E14" s="803"/>
      <c r="F14" s="803"/>
    </row>
    <row r="15">
      <c r="A15" s="806"/>
      <c r="B15" s="799" t="s">
        <v>1266</v>
      </c>
      <c r="C15" s="803" t="s">
        <v>54</v>
      </c>
      <c r="D15" s="805"/>
      <c r="E15" s="806"/>
      <c r="F15" s="806"/>
    </row>
    <row r="16">
      <c r="A16" s="806"/>
      <c r="B16" s="799" t="s">
        <v>1264</v>
      </c>
      <c r="C16" s="803" t="s">
        <v>54</v>
      </c>
      <c r="D16" s="805"/>
      <c r="E16" s="806"/>
      <c r="F16" s="806"/>
    </row>
    <row r="17">
      <c r="A17" s="806"/>
      <c r="B17" s="799" t="s">
        <v>1267</v>
      </c>
      <c r="C17" s="803" t="s">
        <v>54</v>
      </c>
      <c r="D17" s="805"/>
      <c r="E17" s="806"/>
      <c r="F17" s="806"/>
    </row>
    <row r="18">
      <c r="A18" s="806"/>
      <c r="B18" s="799" t="s">
        <v>1268</v>
      </c>
      <c r="C18" s="803" t="s">
        <v>54</v>
      </c>
      <c r="D18" s="805"/>
      <c r="E18" s="806"/>
      <c r="F18" s="806"/>
    </row>
    <row r="19">
      <c r="A19" s="806"/>
      <c r="B19" s="799" t="s">
        <v>1269</v>
      </c>
      <c r="C19" s="803" t="s">
        <v>54</v>
      </c>
      <c r="D19" s="805"/>
      <c r="E19" s="806"/>
      <c r="F19" s="806"/>
    </row>
    <row r="20">
      <c r="A20" s="806"/>
      <c r="B20" s="799" t="s">
        <v>1270</v>
      </c>
      <c r="C20" s="803" t="s">
        <v>54</v>
      </c>
      <c r="D20" s="805"/>
      <c r="E20" s="806"/>
      <c r="F20" s="806"/>
    </row>
    <row r="21" ht="15.75" customHeight="1">
      <c r="A21" s="806"/>
      <c r="B21" s="799" t="s">
        <v>1271</v>
      </c>
      <c r="C21" s="803" t="s">
        <v>54</v>
      </c>
      <c r="D21" s="805"/>
      <c r="E21" s="806"/>
      <c r="F21" s="806"/>
    </row>
    <row r="22" ht="15.75" customHeight="1">
      <c r="A22" s="806"/>
      <c r="B22" s="799" t="s">
        <v>1272</v>
      </c>
      <c r="C22" s="803" t="s">
        <v>54</v>
      </c>
      <c r="D22" s="805"/>
      <c r="E22" s="806"/>
      <c r="F22" s="806"/>
    </row>
    <row r="23" ht="15.75" customHeight="1">
      <c r="A23" s="806"/>
      <c r="B23" s="799" t="s">
        <v>1273</v>
      </c>
      <c r="C23" s="803" t="s">
        <v>54</v>
      </c>
      <c r="D23" s="805"/>
      <c r="E23" s="806"/>
      <c r="F23" s="806"/>
    </row>
    <row r="24" ht="15.75" customHeight="1">
      <c r="A24" s="806"/>
      <c r="B24" s="799" t="s">
        <v>1274</v>
      </c>
      <c r="C24" s="803" t="s">
        <v>54</v>
      </c>
      <c r="D24" s="805"/>
      <c r="E24" s="806"/>
      <c r="F24" s="806"/>
    </row>
    <row r="25" ht="15.75" customHeight="1">
      <c r="A25" s="806"/>
      <c r="B25" s="799" t="s">
        <v>1275</v>
      </c>
      <c r="C25" s="803" t="s">
        <v>54</v>
      </c>
      <c r="D25" s="805"/>
      <c r="E25" s="806"/>
      <c r="F25" s="806"/>
    </row>
    <row r="26" ht="15.75" customHeight="1">
      <c r="A26" s="807"/>
      <c r="B26" s="793" t="s">
        <v>1276</v>
      </c>
      <c r="C26" s="792" t="s">
        <v>54</v>
      </c>
      <c r="D26" s="794"/>
      <c r="E26" s="807"/>
      <c r="F26" s="807"/>
    </row>
    <row r="27" ht="15.75" customHeight="1">
      <c r="A27" s="808" t="s">
        <v>399</v>
      </c>
      <c r="B27" s="809"/>
      <c r="C27" s="810"/>
      <c r="D27" s="810"/>
      <c r="E27" s="810"/>
      <c r="F27" s="810"/>
    </row>
    <row r="28" ht="15.75" customHeight="1">
      <c r="A28" s="788"/>
      <c r="B28" s="789" t="s">
        <v>1277</v>
      </c>
      <c r="C28" s="790" t="s">
        <v>54</v>
      </c>
      <c r="D28" s="791"/>
      <c r="E28" s="790"/>
      <c r="F28" s="790"/>
    </row>
    <row r="29" ht="15.75" customHeight="1">
      <c r="A29" s="803"/>
      <c r="B29" s="799" t="s">
        <v>1278</v>
      </c>
      <c r="C29" s="803" t="s">
        <v>54</v>
      </c>
      <c r="D29" s="805"/>
      <c r="E29" s="803"/>
      <c r="F29" s="803"/>
    </row>
    <row r="30" ht="15.75" customHeight="1">
      <c r="A30" s="803"/>
      <c r="B30" s="799" t="s">
        <v>1279</v>
      </c>
      <c r="C30" s="803" t="s">
        <v>54</v>
      </c>
      <c r="D30" s="805"/>
      <c r="E30" s="803"/>
      <c r="F30" s="803"/>
    </row>
    <row r="31" ht="15.75" customHeight="1">
      <c r="A31" s="803"/>
      <c r="B31" s="799" t="s">
        <v>1280</v>
      </c>
      <c r="C31" s="803" t="s">
        <v>54</v>
      </c>
      <c r="D31" s="805"/>
      <c r="E31" s="803"/>
      <c r="F31" s="803"/>
    </row>
    <row r="32" ht="15.75" customHeight="1">
      <c r="A32" s="803"/>
      <c r="B32" s="799" t="s">
        <v>1281</v>
      </c>
      <c r="C32" s="803" t="s">
        <v>54</v>
      </c>
      <c r="D32" s="805"/>
      <c r="E32" s="803"/>
      <c r="F32" s="803"/>
    </row>
    <row r="33" ht="15.75" customHeight="1">
      <c r="A33" s="803"/>
      <c r="B33" s="799" t="s">
        <v>1282</v>
      </c>
      <c r="C33" s="803" t="s">
        <v>54</v>
      </c>
      <c r="D33" s="805"/>
      <c r="E33" s="803"/>
      <c r="F33" s="803"/>
    </row>
    <row r="34" ht="15.75" customHeight="1">
      <c r="A34" s="803"/>
      <c r="B34" s="799" t="s">
        <v>1283</v>
      </c>
      <c r="C34" s="803" t="s">
        <v>54</v>
      </c>
      <c r="D34" s="805"/>
      <c r="E34" s="803"/>
      <c r="F34" s="803"/>
    </row>
    <row r="35" ht="15.75" customHeight="1">
      <c r="A35" s="803"/>
      <c r="B35" s="799" t="s">
        <v>1284</v>
      </c>
      <c r="C35" s="803" t="s">
        <v>54</v>
      </c>
      <c r="D35" s="805"/>
      <c r="E35" s="803"/>
      <c r="F35" s="803"/>
    </row>
    <row r="36" ht="15.75" customHeight="1">
      <c r="A36" s="803"/>
      <c r="B36" s="799" t="s">
        <v>1285</v>
      </c>
      <c r="C36" s="803" t="s">
        <v>54</v>
      </c>
      <c r="D36" s="805"/>
      <c r="E36" s="803"/>
      <c r="F36" s="803"/>
    </row>
    <row r="37" ht="15.75" customHeight="1">
      <c r="A37" s="803"/>
      <c r="B37" s="799" t="s">
        <v>1286</v>
      </c>
      <c r="C37" s="803" t="s">
        <v>54</v>
      </c>
      <c r="D37" s="805"/>
      <c r="E37" s="803"/>
      <c r="F37" s="803"/>
    </row>
    <row r="38" ht="15.75" customHeight="1">
      <c r="A38" s="803"/>
      <c r="B38" s="799" t="s">
        <v>1287</v>
      </c>
      <c r="C38" s="803" t="s">
        <v>54</v>
      </c>
      <c r="D38" s="805"/>
      <c r="E38" s="803"/>
      <c r="F38" s="803"/>
    </row>
    <row r="39" ht="15.75" customHeight="1">
      <c r="A39" s="803"/>
      <c r="B39" s="799" t="s">
        <v>1288</v>
      </c>
      <c r="C39" s="803" t="s">
        <v>54</v>
      </c>
      <c r="D39" s="805"/>
      <c r="E39" s="803"/>
      <c r="F39" s="803"/>
    </row>
    <row r="40" ht="15.75" customHeight="1">
      <c r="A40" s="792"/>
      <c r="B40" s="793" t="s">
        <v>1289</v>
      </c>
      <c r="C40" s="792" t="s">
        <v>54</v>
      </c>
      <c r="D40" s="794"/>
      <c r="E40" s="792"/>
      <c r="F40" s="792"/>
    </row>
    <row r="41" ht="15.75" customHeight="1">
      <c r="A41" s="808" t="s">
        <v>1248</v>
      </c>
      <c r="B41" s="809"/>
      <c r="C41" s="810"/>
      <c r="D41" s="810"/>
      <c r="E41" s="810"/>
      <c r="F41" s="810"/>
    </row>
    <row r="42" ht="58.5" customHeight="1">
      <c r="A42" s="811"/>
      <c r="B42" s="812" t="s">
        <v>1290</v>
      </c>
      <c r="C42" s="135"/>
      <c r="D42" s="813"/>
      <c r="E42" s="814"/>
      <c r="F42" s="776" t="s">
        <v>1291</v>
      </c>
    </row>
    <row r="43" ht="15.75" customHeight="1">
      <c r="A43" s="808" t="s">
        <v>459</v>
      </c>
      <c r="B43" s="809"/>
      <c r="C43" s="810"/>
      <c r="D43" s="810"/>
      <c r="E43" s="810"/>
      <c r="F43" s="810"/>
    </row>
    <row r="44" ht="15.75" customHeight="1">
      <c r="A44" s="788"/>
      <c r="B44" s="789" t="s">
        <v>458</v>
      </c>
      <c r="C44" s="790" t="s">
        <v>157</v>
      </c>
      <c r="D44" s="791"/>
      <c r="E44" s="790"/>
      <c r="F44" s="790"/>
    </row>
    <row r="45" ht="15.75" customHeight="1">
      <c r="A45" s="803"/>
      <c r="B45" s="799" t="s">
        <v>1292</v>
      </c>
      <c r="C45" s="803" t="s">
        <v>157</v>
      </c>
      <c r="D45" s="805"/>
      <c r="E45" s="803"/>
      <c r="F45" s="803"/>
    </row>
    <row r="46" ht="15.75" customHeight="1">
      <c r="A46" s="792"/>
      <c r="B46" s="793" t="s">
        <v>1293</v>
      </c>
      <c r="C46" s="792" t="s">
        <v>157</v>
      </c>
      <c r="D46" s="794"/>
      <c r="E46" s="792"/>
      <c r="F46" s="792"/>
    </row>
    <row r="47" ht="15.75" customHeight="1">
      <c r="A47" s="808" t="s">
        <v>606</v>
      </c>
      <c r="B47" s="809"/>
      <c r="C47" s="815"/>
      <c r="D47" s="815"/>
      <c r="E47" s="816"/>
      <c r="F47" s="816"/>
    </row>
    <row r="48" ht="15.75" customHeight="1">
      <c r="A48" s="788"/>
      <c r="B48" s="789"/>
      <c r="C48" s="789"/>
      <c r="D48" s="817" t="s">
        <v>1294</v>
      </c>
      <c r="E48" s="817" t="s">
        <v>1295</v>
      </c>
      <c r="F48" s="788"/>
    </row>
    <row r="49" ht="15.75" customHeight="1">
      <c r="A49" s="818"/>
      <c r="B49" s="793" t="s">
        <v>1296</v>
      </c>
      <c r="C49" s="789"/>
      <c r="D49" s="794"/>
      <c r="E49" s="794"/>
      <c r="F49" s="818"/>
    </row>
    <row r="50" ht="15.75" customHeight="1">
      <c r="A50" s="797"/>
      <c r="B50" s="796"/>
      <c r="C50" s="797"/>
      <c r="D50" s="797"/>
      <c r="E50" s="797"/>
      <c r="F50" s="797"/>
    </row>
    <row r="51" ht="15.75" customHeight="1">
      <c r="A51" s="819"/>
      <c r="B51" s="820"/>
      <c r="C51" s="819"/>
      <c r="D51" s="819"/>
      <c r="E51" s="819"/>
      <c r="F51" s="819"/>
    </row>
    <row r="52" ht="15.75" customHeight="1">
      <c r="A52" s="819"/>
      <c r="B52" s="820"/>
      <c r="C52" s="819"/>
      <c r="D52" s="819"/>
      <c r="E52" s="819"/>
      <c r="F52" s="819"/>
    </row>
    <row r="53" ht="15.75" customHeight="1">
      <c r="A53" s="819"/>
      <c r="B53" s="820"/>
      <c r="C53" s="819"/>
      <c r="D53" s="819"/>
      <c r="E53" s="819"/>
      <c r="F53" s="819"/>
    </row>
    <row r="54" ht="15.75" customHeight="1">
      <c r="A54" s="819"/>
      <c r="B54" s="820"/>
      <c r="C54" s="819"/>
      <c r="D54" s="819"/>
      <c r="E54" s="819"/>
      <c r="F54" s="819"/>
    </row>
    <row r="55" ht="15.75" customHeight="1">
      <c r="A55" s="819"/>
      <c r="B55" s="820"/>
      <c r="C55" s="819"/>
      <c r="D55" s="819"/>
      <c r="E55" s="819"/>
      <c r="F55" s="819"/>
    </row>
    <row r="56" ht="15.75" customHeight="1">
      <c r="A56" s="819"/>
      <c r="B56" s="820"/>
      <c r="C56" s="819"/>
      <c r="D56" s="819"/>
      <c r="E56" s="819"/>
      <c r="F56" s="819"/>
    </row>
    <row r="57" ht="15.75" customHeight="1">
      <c r="A57" s="819"/>
      <c r="B57" s="820"/>
      <c r="C57" s="819"/>
      <c r="D57" s="819"/>
      <c r="E57" s="819"/>
      <c r="F57" s="819"/>
    </row>
    <row r="58" ht="15.75" customHeight="1">
      <c r="A58" s="819"/>
      <c r="B58" s="820"/>
      <c r="C58" s="819"/>
      <c r="D58" s="819"/>
      <c r="E58" s="819"/>
      <c r="F58" s="819"/>
    </row>
    <row r="59" ht="15.75" customHeight="1">
      <c r="A59" s="819"/>
      <c r="B59" s="820"/>
      <c r="C59" s="819"/>
      <c r="D59" s="819"/>
      <c r="E59" s="819"/>
      <c r="F59" s="819"/>
    </row>
    <row r="60" ht="15.75" customHeight="1">
      <c r="A60" s="819"/>
      <c r="B60" s="820"/>
      <c r="C60" s="819"/>
      <c r="D60" s="819"/>
      <c r="E60" s="819"/>
      <c r="F60" s="819"/>
    </row>
    <row r="61" ht="15.75" customHeight="1">
      <c r="A61" s="819"/>
      <c r="B61" s="820"/>
      <c r="C61" s="819"/>
      <c r="D61" s="819"/>
      <c r="E61" s="819"/>
      <c r="F61" s="819"/>
    </row>
    <row r="62" ht="15.75" customHeight="1">
      <c r="A62" s="819"/>
      <c r="B62" s="820"/>
      <c r="C62" s="819"/>
      <c r="D62" s="819"/>
      <c r="E62" s="819"/>
      <c r="F62" s="819"/>
    </row>
    <row r="63" ht="15.75" customHeight="1">
      <c r="A63" s="819"/>
      <c r="B63" s="820"/>
      <c r="C63" s="819"/>
      <c r="D63" s="819"/>
      <c r="E63" s="819"/>
      <c r="F63" s="819"/>
    </row>
    <row r="64" ht="15.75" customHeight="1">
      <c r="A64" s="819"/>
      <c r="B64" s="820"/>
      <c r="C64" s="819"/>
      <c r="D64" s="819"/>
      <c r="E64" s="819"/>
      <c r="F64" s="819"/>
    </row>
    <row r="65" ht="15.75" customHeight="1">
      <c r="A65" s="819"/>
      <c r="B65" s="820"/>
      <c r="C65" s="819"/>
      <c r="D65" s="819"/>
      <c r="E65" s="819"/>
      <c r="F65" s="819"/>
    </row>
    <row r="66" ht="15.75" customHeight="1">
      <c r="A66" s="819"/>
      <c r="B66" s="820"/>
      <c r="C66" s="819"/>
      <c r="D66" s="819"/>
      <c r="E66" s="819"/>
      <c r="F66" s="819"/>
    </row>
    <row r="67" ht="15.75" customHeight="1">
      <c r="A67" s="819"/>
      <c r="B67" s="820"/>
      <c r="C67" s="819"/>
      <c r="D67" s="819"/>
      <c r="E67" s="819"/>
      <c r="F67" s="819"/>
    </row>
    <row r="68" ht="15.75" customHeight="1">
      <c r="A68" s="821"/>
      <c r="B68" s="822"/>
      <c r="C68" s="821"/>
      <c r="D68" s="821"/>
      <c r="E68" s="821"/>
      <c r="F68" s="821"/>
    </row>
    <row r="69" ht="15.75" customHeight="1">
      <c r="A69" s="821"/>
      <c r="B69" s="822"/>
      <c r="C69" s="821"/>
      <c r="D69" s="821"/>
      <c r="E69" s="821"/>
      <c r="F69" s="821"/>
    </row>
    <row r="70" ht="15.75" customHeight="1">
      <c r="A70" s="821"/>
      <c r="B70" s="822"/>
      <c r="C70" s="821"/>
      <c r="D70" s="821"/>
      <c r="E70" s="821"/>
      <c r="F70" s="821"/>
    </row>
    <row r="71" ht="15.75" customHeight="1">
      <c r="A71" s="821"/>
      <c r="B71" s="822"/>
      <c r="C71" s="821"/>
      <c r="D71" s="821"/>
      <c r="E71" s="821"/>
      <c r="F71" s="821"/>
    </row>
    <row r="72" ht="15.75" customHeight="1">
      <c r="A72" s="821"/>
      <c r="B72" s="822"/>
      <c r="C72" s="821"/>
      <c r="D72" s="821"/>
      <c r="E72" s="821"/>
      <c r="F72" s="821"/>
    </row>
    <row r="73" ht="15.75" customHeight="1">
      <c r="A73" s="821"/>
      <c r="B73" s="822"/>
      <c r="C73" s="821"/>
      <c r="D73" s="821"/>
      <c r="E73" s="821"/>
      <c r="F73" s="821"/>
    </row>
    <row r="74" ht="15.75" customHeight="1">
      <c r="A74" s="821"/>
      <c r="B74" s="822"/>
      <c r="C74" s="821"/>
      <c r="D74" s="821"/>
      <c r="E74" s="821"/>
      <c r="F74" s="821"/>
    </row>
    <row r="75" ht="15.75" customHeight="1">
      <c r="A75" s="821"/>
      <c r="B75" s="822"/>
      <c r="C75" s="821"/>
      <c r="D75" s="821"/>
      <c r="E75" s="821"/>
      <c r="F75" s="821"/>
    </row>
    <row r="76" ht="15.75" customHeight="1">
      <c r="A76" s="821"/>
      <c r="B76" s="822"/>
      <c r="C76" s="821"/>
      <c r="D76" s="821"/>
      <c r="E76" s="821"/>
      <c r="F76" s="821"/>
    </row>
    <row r="77" ht="15.75" customHeight="1">
      <c r="A77" s="821"/>
      <c r="B77" s="822"/>
      <c r="C77" s="821"/>
      <c r="D77" s="821"/>
      <c r="E77" s="821"/>
      <c r="F77" s="821"/>
    </row>
    <row r="78" ht="15.75" customHeight="1">
      <c r="A78" s="821"/>
      <c r="B78" s="822"/>
      <c r="C78" s="821"/>
      <c r="D78" s="821"/>
      <c r="E78" s="821"/>
      <c r="F78" s="821"/>
    </row>
    <row r="79" ht="15.75" customHeight="1">
      <c r="A79" s="821"/>
      <c r="B79" s="822"/>
      <c r="C79" s="821"/>
      <c r="D79" s="821"/>
      <c r="E79" s="821"/>
      <c r="F79" s="821"/>
    </row>
    <row r="80" ht="15.75" customHeight="1">
      <c r="A80" s="821"/>
      <c r="B80" s="822"/>
      <c r="C80" s="821"/>
      <c r="D80" s="821"/>
      <c r="E80" s="821"/>
      <c r="F80" s="821"/>
    </row>
    <row r="81" ht="15.75" customHeight="1">
      <c r="A81" s="821"/>
      <c r="B81" s="822"/>
      <c r="C81" s="821"/>
      <c r="D81" s="821"/>
      <c r="E81" s="821"/>
      <c r="F81" s="821"/>
    </row>
    <row r="82" ht="15.75" customHeight="1">
      <c r="A82" s="821"/>
      <c r="B82" s="822"/>
      <c r="C82" s="821"/>
      <c r="D82" s="821"/>
      <c r="E82" s="821"/>
      <c r="F82" s="821"/>
    </row>
    <row r="83" ht="15.75" customHeight="1">
      <c r="A83" s="821"/>
      <c r="B83" s="822"/>
      <c r="C83" s="821"/>
      <c r="D83" s="821"/>
      <c r="E83" s="821"/>
      <c r="F83" s="821"/>
    </row>
    <row r="84" ht="15.75" customHeight="1">
      <c r="A84" s="821"/>
      <c r="B84" s="822"/>
      <c r="C84" s="821"/>
      <c r="D84" s="821"/>
      <c r="E84" s="821"/>
      <c r="F84" s="821"/>
    </row>
    <row r="85" ht="15.75" customHeight="1">
      <c r="A85" s="821"/>
      <c r="B85" s="822"/>
      <c r="C85" s="821"/>
      <c r="D85" s="821"/>
      <c r="E85" s="821"/>
      <c r="F85" s="821"/>
    </row>
    <row r="86" ht="15.75" customHeight="1">
      <c r="A86" s="821"/>
      <c r="B86" s="822"/>
      <c r="C86" s="821"/>
      <c r="D86" s="821"/>
      <c r="E86" s="821"/>
      <c r="F86" s="821"/>
    </row>
    <row r="87" ht="15.75" customHeight="1">
      <c r="A87" s="821"/>
      <c r="B87" s="822"/>
      <c r="C87" s="821"/>
      <c r="D87" s="821"/>
      <c r="E87" s="821"/>
      <c r="F87" s="821"/>
    </row>
    <row r="88" ht="15.75" customHeight="1">
      <c r="A88" s="821"/>
      <c r="B88" s="822"/>
      <c r="C88" s="821"/>
      <c r="D88" s="821"/>
      <c r="E88" s="821"/>
      <c r="F88" s="821"/>
    </row>
    <row r="89" ht="15.75" customHeight="1">
      <c r="A89" s="821"/>
      <c r="B89" s="822"/>
      <c r="C89" s="821"/>
      <c r="D89" s="821"/>
      <c r="E89" s="821"/>
      <c r="F89" s="821"/>
    </row>
    <row r="90" ht="15.75" customHeight="1">
      <c r="A90" s="821"/>
      <c r="B90" s="822"/>
      <c r="C90" s="821"/>
      <c r="D90" s="821"/>
      <c r="E90" s="821"/>
      <c r="F90" s="821"/>
    </row>
    <row r="91" ht="15.75" customHeight="1">
      <c r="A91" s="821"/>
      <c r="B91" s="822"/>
      <c r="C91" s="821"/>
      <c r="D91" s="821"/>
      <c r="E91" s="821"/>
      <c r="F91" s="821"/>
    </row>
    <row r="92" ht="15.75" customHeight="1">
      <c r="A92" s="821"/>
      <c r="B92" s="822"/>
      <c r="C92" s="821"/>
      <c r="D92" s="821"/>
      <c r="E92" s="821"/>
      <c r="F92" s="821"/>
    </row>
    <row r="93" ht="15.75" customHeight="1">
      <c r="A93" s="821"/>
      <c r="B93" s="822"/>
      <c r="C93" s="821"/>
      <c r="D93" s="821"/>
      <c r="E93" s="821"/>
      <c r="F93" s="821"/>
    </row>
    <row r="94" ht="15.75" customHeight="1">
      <c r="A94" s="821"/>
      <c r="B94" s="822"/>
      <c r="C94" s="821"/>
      <c r="D94" s="821"/>
      <c r="E94" s="821"/>
      <c r="F94" s="821"/>
    </row>
    <row r="95" ht="15.75" customHeight="1">
      <c r="A95" s="821"/>
      <c r="B95" s="822"/>
      <c r="C95" s="821"/>
      <c r="D95" s="821"/>
      <c r="E95" s="821"/>
      <c r="F95" s="821"/>
    </row>
    <row r="96" ht="15.75" customHeight="1">
      <c r="A96" s="821"/>
      <c r="B96" s="822"/>
      <c r="C96" s="821"/>
      <c r="D96" s="821"/>
      <c r="E96" s="821"/>
      <c r="F96" s="821"/>
    </row>
    <row r="97" ht="15.75" customHeight="1">
      <c r="A97" s="821"/>
      <c r="B97" s="822"/>
      <c r="C97" s="821"/>
      <c r="D97" s="821"/>
      <c r="E97" s="821"/>
      <c r="F97" s="821"/>
    </row>
    <row r="98" ht="15.75" customHeight="1">
      <c r="A98" s="821"/>
      <c r="B98" s="822"/>
      <c r="C98" s="821"/>
      <c r="D98" s="821"/>
      <c r="E98" s="821"/>
      <c r="F98" s="821"/>
    </row>
    <row r="99" ht="15.75" customHeight="1">
      <c r="A99" s="821"/>
      <c r="B99" s="822"/>
      <c r="C99" s="821"/>
      <c r="D99" s="821"/>
      <c r="E99" s="821"/>
      <c r="F99" s="821"/>
    </row>
    <row r="100" ht="15.75" customHeight="1">
      <c r="A100" s="821"/>
      <c r="B100" s="822"/>
      <c r="C100" s="821"/>
      <c r="D100" s="821"/>
      <c r="E100" s="821"/>
      <c r="F100" s="821"/>
    </row>
    <row r="101" ht="15.75" customHeight="1">
      <c r="A101" s="821"/>
      <c r="B101" s="822"/>
      <c r="C101" s="821"/>
      <c r="D101" s="821"/>
      <c r="E101" s="821"/>
      <c r="F101" s="821"/>
    </row>
    <row r="102" ht="15.75" customHeight="1">
      <c r="A102" s="821"/>
      <c r="B102" s="822"/>
      <c r="C102" s="821"/>
      <c r="D102" s="821"/>
      <c r="E102" s="821"/>
      <c r="F102" s="821"/>
    </row>
    <row r="103" ht="15.75" customHeight="1">
      <c r="A103" s="821"/>
      <c r="B103" s="822"/>
      <c r="C103" s="821"/>
      <c r="D103" s="821"/>
      <c r="E103" s="821"/>
      <c r="F103" s="821"/>
    </row>
    <row r="104" ht="15.75" customHeight="1">
      <c r="A104" s="821"/>
      <c r="B104" s="822"/>
      <c r="C104" s="821"/>
      <c r="D104" s="821"/>
      <c r="E104" s="821"/>
      <c r="F104" s="821"/>
    </row>
    <row r="105" ht="15.75" customHeight="1">
      <c r="A105" s="821"/>
      <c r="B105" s="822"/>
      <c r="C105" s="821"/>
      <c r="D105" s="821"/>
      <c r="E105" s="821"/>
      <c r="F105" s="821"/>
    </row>
    <row r="106" ht="15.75" customHeight="1">
      <c r="A106" s="821"/>
      <c r="B106" s="822"/>
      <c r="C106" s="821"/>
      <c r="D106" s="821"/>
      <c r="E106" s="821"/>
      <c r="F106" s="821"/>
    </row>
    <row r="107" ht="15.75" customHeight="1">
      <c r="A107" s="821"/>
      <c r="B107" s="822"/>
      <c r="C107" s="821"/>
      <c r="D107" s="821"/>
      <c r="E107" s="821"/>
      <c r="F107" s="821"/>
    </row>
    <row r="108" ht="15.75" customHeight="1">
      <c r="A108" s="821"/>
      <c r="B108" s="822"/>
      <c r="C108" s="821"/>
      <c r="D108" s="821"/>
      <c r="E108" s="821"/>
      <c r="F108" s="821"/>
    </row>
    <row r="109" ht="15.75" customHeight="1">
      <c r="A109" s="821"/>
      <c r="B109" s="822"/>
      <c r="C109" s="821"/>
      <c r="D109" s="821"/>
      <c r="E109" s="821"/>
      <c r="F109" s="821"/>
    </row>
    <row r="110" ht="15.75" customHeight="1">
      <c r="A110" s="821"/>
      <c r="B110" s="822"/>
      <c r="C110" s="821"/>
      <c r="D110" s="821"/>
      <c r="E110" s="821"/>
      <c r="F110" s="821"/>
    </row>
    <row r="111" ht="15.75" customHeight="1">
      <c r="A111" s="821"/>
      <c r="B111" s="822"/>
      <c r="C111" s="821"/>
      <c r="D111" s="821"/>
      <c r="E111" s="821"/>
      <c r="F111" s="821"/>
    </row>
    <row r="112" ht="15.75" customHeight="1">
      <c r="A112" s="821"/>
      <c r="B112" s="822"/>
      <c r="C112" s="821"/>
      <c r="D112" s="821"/>
      <c r="E112" s="821"/>
      <c r="F112" s="821"/>
    </row>
    <row r="113" ht="15.75" customHeight="1">
      <c r="A113" s="821"/>
      <c r="B113" s="822"/>
      <c r="C113" s="821"/>
      <c r="D113" s="821"/>
      <c r="E113" s="821"/>
      <c r="F113" s="821"/>
    </row>
    <row r="114" ht="15.75" customHeight="1">
      <c r="A114" s="821"/>
      <c r="B114" s="822"/>
      <c r="C114" s="821"/>
      <c r="D114" s="821"/>
      <c r="E114" s="821"/>
      <c r="F114" s="821"/>
    </row>
    <row r="115" ht="15.75" customHeight="1">
      <c r="A115" s="821"/>
      <c r="B115" s="822"/>
      <c r="C115" s="821"/>
      <c r="D115" s="821"/>
      <c r="E115" s="821"/>
      <c r="F115" s="821"/>
    </row>
    <row r="116" ht="15.75" customHeight="1">
      <c r="A116" s="821"/>
      <c r="B116" s="822"/>
      <c r="C116" s="821"/>
      <c r="D116" s="821"/>
      <c r="E116" s="821"/>
      <c r="F116" s="821"/>
    </row>
    <row r="117" ht="15.75" customHeight="1">
      <c r="A117" s="821"/>
      <c r="B117" s="822"/>
      <c r="C117" s="821"/>
      <c r="D117" s="821"/>
      <c r="E117" s="821"/>
      <c r="F117" s="821"/>
    </row>
    <row r="118" ht="15.75" customHeight="1">
      <c r="A118" s="821"/>
      <c r="B118" s="822"/>
      <c r="C118" s="821"/>
      <c r="D118" s="821"/>
      <c r="E118" s="821"/>
      <c r="F118" s="821"/>
    </row>
    <row r="119" ht="15.75" customHeight="1">
      <c r="A119" s="821"/>
      <c r="B119" s="822"/>
      <c r="C119" s="821"/>
      <c r="D119" s="821"/>
      <c r="E119" s="821"/>
      <c r="F119" s="821"/>
    </row>
    <row r="120" ht="15.75" customHeight="1">
      <c r="A120" s="821"/>
      <c r="B120" s="822"/>
      <c r="C120" s="821"/>
      <c r="D120" s="821"/>
      <c r="E120" s="821"/>
      <c r="F120" s="821"/>
    </row>
    <row r="121" ht="15.75" customHeight="1">
      <c r="A121" s="821"/>
      <c r="B121" s="822"/>
      <c r="C121" s="821"/>
      <c r="D121" s="821"/>
      <c r="E121" s="821"/>
      <c r="F121" s="821"/>
    </row>
    <row r="122" ht="15.75" customHeight="1">
      <c r="A122" s="821"/>
      <c r="B122" s="822"/>
      <c r="C122" s="821"/>
      <c r="D122" s="821"/>
      <c r="E122" s="821"/>
      <c r="F122" s="821"/>
    </row>
    <row r="123" ht="15.75" customHeight="1">
      <c r="A123" s="821"/>
      <c r="B123" s="822"/>
      <c r="C123" s="821"/>
      <c r="D123" s="821"/>
      <c r="E123" s="821"/>
      <c r="F123" s="821"/>
    </row>
    <row r="124" ht="15.75" customHeight="1">
      <c r="A124" s="821"/>
      <c r="B124" s="822"/>
      <c r="C124" s="821"/>
      <c r="D124" s="821"/>
      <c r="E124" s="821"/>
      <c r="F124" s="821"/>
    </row>
    <row r="125" ht="15.75" customHeight="1">
      <c r="A125" s="821"/>
      <c r="B125" s="822"/>
      <c r="C125" s="821"/>
      <c r="D125" s="821"/>
      <c r="E125" s="821"/>
      <c r="F125" s="821"/>
    </row>
    <row r="126" ht="15.75" customHeight="1">
      <c r="A126" s="821"/>
      <c r="B126" s="822"/>
      <c r="C126" s="821"/>
      <c r="D126" s="821"/>
      <c r="E126" s="821"/>
      <c r="F126" s="821"/>
    </row>
    <row r="127" ht="15.75" customHeight="1">
      <c r="A127" s="821"/>
      <c r="B127" s="822"/>
      <c r="C127" s="821"/>
      <c r="D127" s="821"/>
      <c r="E127" s="821"/>
      <c r="F127" s="821"/>
    </row>
    <row r="128" ht="15.75" customHeight="1">
      <c r="A128" s="821"/>
      <c r="B128" s="822"/>
      <c r="C128" s="821"/>
      <c r="D128" s="821"/>
      <c r="E128" s="821"/>
      <c r="F128" s="821"/>
    </row>
    <row r="129" ht="15.75" customHeight="1">
      <c r="A129" s="821"/>
      <c r="B129" s="822"/>
      <c r="C129" s="821"/>
      <c r="D129" s="821"/>
      <c r="E129" s="821"/>
      <c r="F129" s="821"/>
    </row>
    <row r="130" ht="15.75" customHeight="1">
      <c r="A130" s="821"/>
      <c r="B130" s="822"/>
      <c r="C130" s="821"/>
      <c r="D130" s="821"/>
      <c r="E130" s="821"/>
      <c r="F130" s="821"/>
    </row>
    <row r="131" ht="15.75" customHeight="1">
      <c r="A131" s="821"/>
      <c r="B131" s="822"/>
      <c r="C131" s="821"/>
      <c r="D131" s="821"/>
      <c r="E131" s="821"/>
      <c r="F131" s="821"/>
    </row>
    <row r="132" ht="15.75" customHeight="1">
      <c r="A132" s="821"/>
      <c r="B132" s="822"/>
      <c r="C132" s="821"/>
      <c r="D132" s="821"/>
      <c r="E132" s="821"/>
      <c r="F132" s="821"/>
    </row>
    <row r="133" ht="15.75" customHeight="1">
      <c r="A133" s="821"/>
      <c r="B133" s="822"/>
      <c r="C133" s="821"/>
      <c r="D133" s="821"/>
      <c r="E133" s="821"/>
      <c r="F133" s="821"/>
    </row>
    <row r="134" ht="15.75" customHeight="1">
      <c r="A134" s="821"/>
      <c r="B134" s="822"/>
      <c r="C134" s="821"/>
      <c r="D134" s="821"/>
      <c r="E134" s="821"/>
      <c r="F134" s="821"/>
    </row>
    <row r="135" ht="15.75" customHeight="1">
      <c r="A135" s="821"/>
      <c r="B135" s="822"/>
      <c r="C135" s="821"/>
      <c r="D135" s="821"/>
      <c r="E135" s="821"/>
      <c r="F135" s="821"/>
    </row>
    <row r="136" ht="15.75" customHeight="1">
      <c r="A136" s="821"/>
      <c r="B136" s="822"/>
      <c r="C136" s="821"/>
      <c r="D136" s="821"/>
      <c r="E136" s="821"/>
      <c r="F136" s="821"/>
    </row>
    <row r="137" ht="15.75" customHeight="1">
      <c r="A137" s="821"/>
      <c r="B137" s="822"/>
      <c r="C137" s="821"/>
      <c r="D137" s="821"/>
      <c r="E137" s="821"/>
      <c r="F137" s="821"/>
    </row>
    <row r="138" ht="15.75" customHeight="1">
      <c r="A138" s="821"/>
      <c r="B138" s="822"/>
      <c r="C138" s="821"/>
      <c r="D138" s="821"/>
      <c r="E138" s="821"/>
      <c r="F138" s="821"/>
    </row>
    <row r="139" ht="15.75" customHeight="1">
      <c r="A139" s="821"/>
      <c r="B139" s="822"/>
      <c r="C139" s="821"/>
      <c r="D139" s="821"/>
      <c r="E139" s="821"/>
      <c r="F139" s="821"/>
    </row>
    <row r="140" ht="15.75" customHeight="1">
      <c r="A140" s="821"/>
      <c r="B140" s="822"/>
      <c r="C140" s="821"/>
      <c r="D140" s="821"/>
      <c r="E140" s="821"/>
      <c r="F140" s="821"/>
    </row>
    <row r="141" ht="15.75" customHeight="1">
      <c r="A141" s="821"/>
      <c r="B141" s="822"/>
      <c r="C141" s="821"/>
      <c r="D141" s="821"/>
      <c r="E141" s="821"/>
      <c r="F141" s="821"/>
    </row>
    <row r="142" ht="15.75" customHeight="1">
      <c r="A142" s="821"/>
      <c r="B142" s="822"/>
      <c r="C142" s="821"/>
      <c r="D142" s="821"/>
      <c r="E142" s="821"/>
      <c r="F142" s="821"/>
    </row>
    <row r="143" ht="15.75" customHeight="1">
      <c r="A143" s="821"/>
      <c r="B143" s="822"/>
      <c r="C143" s="821"/>
      <c r="D143" s="821"/>
      <c r="E143" s="821"/>
      <c r="F143" s="821"/>
    </row>
    <row r="144" ht="15.75" customHeight="1">
      <c r="A144" s="821"/>
      <c r="B144" s="822"/>
      <c r="C144" s="821"/>
      <c r="D144" s="821"/>
      <c r="E144" s="821"/>
      <c r="F144" s="821"/>
    </row>
    <row r="145" ht="15.75" customHeight="1">
      <c r="A145" s="821"/>
      <c r="B145" s="822"/>
      <c r="C145" s="821"/>
      <c r="D145" s="821"/>
      <c r="E145" s="821"/>
      <c r="F145" s="821"/>
    </row>
    <row r="146" ht="15.75" customHeight="1">
      <c r="A146" s="821"/>
      <c r="B146" s="822"/>
      <c r="C146" s="821"/>
      <c r="D146" s="821"/>
      <c r="E146" s="821"/>
      <c r="F146" s="821"/>
    </row>
    <row r="147" ht="15.75" customHeight="1">
      <c r="A147" s="821"/>
      <c r="B147" s="822"/>
      <c r="C147" s="821"/>
      <c r="D147" s="821"/>
      <c r="E147" s="821"/>
      <c r="F147" s="821"/>
    </row>
    <row r="148" ht="15.75" customHeight="1">
      <c r="A148" s="821"/>
      <c r="B148" s="822"/>
      <c r="C148" s="821"/>
      <c r="D148" s="821"/>
      <c r="E148" s="821"/>
      <c r="F148" s="821"/>
    </row>
    <row r="149" ht="15.75" customHeight="1">
      <c r="A149" s="821"/>
      <c r="B149" s="822"/>
      <c r="C149" s="821"/>
      <c r="D149" s="821"/>
      <c r="E149" s="821"/>
      <c r="F149" s="821"/>
    </row>
    <row r="150" ht="15.75" customHeight="1">
      <c r="A150" s="821"/>
      <c r="B150" s="822"/>
      <c r="C150" s="821"/>
      <c r="D150" s="821"/>
      <c r="E150" s="821"/>
      <c r="F150" s="821"/>
    </row>
    <row r="151" ht="15.75" customHeight="1">
      <c r="A151" s="821"/>
      <c r="B151" s="822"/>
      <c r="C151" s="821"/>
      <c r="D151" s="821"/>
      <c r="E151" s="821"/>
      <c r="F151" s="821"/>
    </row>
    <row r="152" ht="15.75" customHeight="1">
      <c r="A152" s="821"/>
      <c r="B152" s="822"/>
      <c r="C152" s="821"/>
      <c r="D152" s="821"/>
      <c r="E152" s="821"/>
      <c r="F152" s="821"/>
    </row>
    <row r="153" ht="15.75" customHeight="1">
      <c r="A153" s="821"/>
      <c r="B153" s="822"/>
      <c r="C153" s="821"/>
      <c r="D153" s="821"/>
      <c r="E153" s="821"/>
      <c r="F153" s="821"/>
    </row>
    <row r="154" ht="15.75" customHeight="1">
      <c r="A154" s="821"/>
      <c r="B154" s="822"/>
      <c r="C154" s="821"/>
      <c r="D154" s="821"/>
      <c r="E154" s="821"/>
      <c r="F154" s="821"/>
    </row>
    <row r="155" ht="15.75" customHeight="1">
      <c r="A155" s="821"/>
      <c r="B155" s="822"/>
      <c r="C155" s="821"/>
      <c r="D155" s="821"/>
      <c r="E155" s="821"/>
      <c r="F155" s="821"/>
    </row>
    <row r="156" ht="15.75" customHeight="1">
      <c r="A156" s="821"/>
      <c r="B156" s="822"/>
      <c r="C156" s="821"/>
      <c r="D156" s="821"/>
      <c r="E156" s="821"/>
      <c r="F156" s="821"/>
    </row>
    <row r="157" ht="15.75" customHeight="1">
      <c r="A157" s="821"/>
      <c r="B157" s="822"/>
      <c r="C157" s="821"/>
      <c r="D157" s="821"/>
      <c r="E157" s="821"/>
      <c r="F157" s="821"/>
    </row>
    <row r="158" ht="15.75" customHeight="1">
      <c r="A158" s="821"/>
      <c r="B158" s="822"/>
      <c r="C158" s="821"/>
      <c r="D158" s="821"/>
      <c r="E158" s="821"/>
      <c r="F158" s="821"/>
    </row>
    <row r="159" ht="15.75" customHeight="1">
      <c r="A159" s="821"/>
      <c r="B159" s="822"/>
      <c r="C159" s="821"/>
      <c r="D159" s="821"/>
      <c r="E159" s="821"/>
      <c r="F159" s="821"/>
    </row>
    <row r="160" ht="15.75" customHeight="1">
      <c r="A160" s="821"/>
      <c r="B160" s="822"/>
      <c r="C160" s="821"/>
      <c r="D160" s="821"/>
      <c r="E160" s="821"/>
      <c r="F160" s="821"/>
    </row>
    <row r="161" ht="15.75" customHeight="1">
      <c r="A161" s="821"/>
      <c r="B161" s="822"/>
      <c r="C161" s="821"/>
      <c r="D161" s="821"/>
      <c r="E161" s="821"/>
      <c r="F161" s="821"/>
    </row>
    <row r="162" ht="15.75" customHeight="1">
      <c r="A162" s="821"/>
      <c r="B162" s="822"/>
      <c r="C162" s="821"/>
      <c r="D162" s="821"/>
      <c r="E162" s="821"/>
      <c r="F162" s="821"/>
    </row>
    <row r="163" ht="15.75" customHeight="1">
      <c r="A163" s="821"/>
      <c r="B163" s="822"/>
      <c r="C163" s="821"/>
      <c r="D163" s="821"/>
      <c r="E163" s="821"/>
      <c r="F163" s="821"/>
    </row>
    <row r="164" ht="15.75" customHeight="1">
      <c r="A164" s="821"/>
      <c r="B164" s="822"/>
      <c r="C164" s="821"/>
      <c r="D164" s="821"/>
      <c r="E164" s="821"/>
      <c r="F164" s="821"/>
    </row>
    <row r="165" ht="15.75" customHeight="1">
      <c r="A165" s="821"/>
      <c r="B165" s="822"/>
      <c r="C165" s="821"/>
      <c r="D165" s="821"/>
      <c r="E165" s="821"/>
      <c r="F165" s="821"/>
    </row>
    <row r="166" ht="15.75" customHeight="1">
      <c r="A166" s="821"/>
      <c r="B166" s="822"/>
      <c r="C166" s="821"/>
      <c r="D166" s="821"/>
      <c r="E166" s="821"/>
      <c r="F166" s="821"/>
    </row>
    <row r="167" ht="15.75" customHeight="1">
      <c r="A167" s="821"/>
      <c r="B167" s="822"/>
      <c r="C167" s="821"/>
      <c r="D167" s="821"/>
      <c r="E167" s="821"/>
      <c r="F167" s="821"/>
    </row>
    <row r="168" ht="15.75" customHeight="1">
      <c r="A168" s="821"/>
      <c r="B168" s="822"/>
      <c r="C168" s="821"/>
      <c r="D168" s="821"/>
      <c r="E168" s="821"/>
      <c r="F168" s="821"/>
    </row>
    <row r="169" ht="15.75" customHeight="1">
      <c r="A169" s="821"/>
      <c r="B169" s="822"/>
      <c r="C169" s="821"/>
      <c r="D169" s="821"/>
      <c r="E169" s="821"/>
      <c r="F169" s="821"/>
    </row>
    <row r="170" ht="15.75" customHeight="1">
      <c r="A170" s="821"/>
      <c r="B170" s="822"/>
      <c r="C170" s="821"/>
      <c r="D170" s="821"/>
      <c r="E170" s="821"/>
      <c r="F170" s="821"/>
    </row>
    <row r="171" ht="15.75" customHeight="1">
      <c r="A171" s="821"/>
      <c r="B171" s="822"/>
      <c r="C171" s="821"/>
      <c r="D171" s="821"/>
      <c r="E171" s="821"/>
      <c r="F171" s="821"/>
    </row>
    <row r="172" ht="15.75" customHeight="1">
      <c r="A172" s="821"/>
      <c r="B172" s="822"/>
      <c r="C172" s="821"/>
      <c r="D172" s="821"/>
      <c r="E172" s="821"/>
      <c r="F172" s="821"/>
    </row>
    <row r="173" ht="15.75" customHeight="1">
      <c r="A173" s="821"/>
      <c r="B173" s="822"/>
      <c r="C173" s="821"/>
      <c r="D173" s="821"/>
      <c r="E173" s="821"/>
      <c r="F173" s="821"/>
    </row>
    <row r="174" ht="15.75" customHeight="1">
      <c r="A174" s="821"/>
      <c r="B174" s="822"/>
      <c r="C174" s="821"/>
      <c r="D174" s="821"/>
      <c r="E174" s="821"/>
      <c r="F174" s="821"/>
    </row>
    <row r="175" ht="15.75" customHeight="1">
      <c r="A175" s="821"/>
      <c r="B175" s="822"/>
      <c r="C175" s="821"/>
      <c r="D175" s="821"/>
      <c r="E175" s="821"/>
      <c r="F175" s="821"/>
    </row>
    <row r="176" ht="15.75" customHeight="1">
      <c r="A176" s="821"/>
      <c r="B176" s="822"/>
      <c r="C176" s="821"/>
      <c r="D176" s="821"/>
      <c r="E176" s="821"/>
      <c r="F176" s="821"/>
    </row>
    <row r="177" ht="15.75" customHeight="1">
      <c r="A177" s="821"/>
      <c r="B177" s="822"/>
      <c r="C177" s="821"/>
      <c r="D177" s="821"/>
      <c r="E177" s="821"/>
      <c r="F177" s="821"/>
    </row>
    <row r="178" ht="15.75" customHeight="1">
      <c r="A178" s="821"/>
      <c r="B178" s="822"/>
      <c r="C178" s="821"/>
      <c r="D178" s="821"/>
      <c r="E178" s="821"/>
      <c r="F178" s="821"/>
    </row>
    <row r="179" ht="15.75" customHeight="1">
      <c r="A179" s="821"/>
      <c r="B179" s="822"/>
      <c r="C179" s="821"/>
      <c r="D179" s="821"/>
      <c r="E179" s="821"/>
      <c r="F179" s="821"/>
    </row>
    <row r="180" ht="15.75" customHeight="1">
      <c r="A180" s="821"/>
      <c r="B180" s="822"/>
      <c r="C180" s="821"/>
      <c r="D180" s="821"/>
      <c r="E180" s="821"/>
      <c r="F180" s="821"/>
    </row>
    <row r="181" ht="15.75" customHeight="1">
      <c r="A181" s="821"/>
      <c r="B181" s="822"/>
      <c r="C181" s="821"/>
      <c r="D181" s="821"/>
      <c r="E181" s="821"/>
      <c r="F181" s="821"/>
    </row>
    <row r="182" ht="15.75" customHeight="1">
      <c r="A182" s="821"/>
      <c r="B182" s="822"/>
      <c r="C182" s="821"/>
      <c r="D182" s="821"/>
      <c r="E182" s="821"/>
      <c r="F182" s="821"/>
    </row>
    <row r="183" ht="15.75" customHeight="1">
      <c r="A183" s="821"/>
      <c r="B183" s="822"/>
      <c r="C183" s="821"/>
      <c r="D183" s="821"/>
      <c r="E183" s="821"/>
      <c r="F183" s="821"/>
    </row>
    <row r="184" ht="15.75" customHeight="1">
      <c r="A184" s="821"/>
      <c r="B184" s="822"/>
      <c r="C184" s="821"/>
      <c r="D184" s="821"/>
      <c r="E184" s="821"/>
      <c r="F184" s="821"/>
    </row>
    <row r="185" ht="15.75" customHeight="1">
      <c r="A185" s="821"/>
      <c r="B185" s="822"/>
      <c r="C185" s="821"/>
      <c r="D185" s="821"/>
      <c r="E185" s="821"/>
      <c r="F185" s="821"/>
    </row>
    <row r="186" ht="15.75" customHeight="1">
      <c r="A186" s="821"/>
      <c r="B186" s="822"/>
      <c r="C186" s="821"/>
      <c r="D186" s="821"/>
      <c r="E186" s="821"/>
      <c r="F186" s="821"/>
    </row>
    <row r="187" ht="15.75" customHeight="1">
      <c r="A187" s="821"/>
      <c r="B187" s="822"/>
      <c r="C187" s="821"/>
      <c r="D187" s="821"/>
      <c r="E187" s="821"/>
      <c r="F187" s="821"/>
    </row>
    <row r="188" ht="15.75" customHeight="1">
      <c r="A188" s="821"/>
      <c r="B188" s="822"/>
      <c r="C188" s="821"/>
      <c r="D188" s="821"/>
      <c r="E188" s="821"/>
      <c r="F188" s="821"/>
    </row>
    <row r="189" ht="15.75" customHeight="1">
      <c r="A189" s="821"/>
      <c r="B189" s="822"/>
      <c r="C189" s="821"/>
      <c r="D189" s="821"/>
      <c r="E189" s="821"/>
      <c r="F189" s="821"/>
    </row>
    <row r="190" ht="15.75" customHeight="1">
      <c r="A190" s="821"/>
      <c r="B190" s="822"/>
      <c r="C190" s="821"/>
      <c r="D190" s="821"/>
      <c r="E190" s="821"/>
      <c r="F190" s="821"/>
    </row>
    <row r="191" ht="15.75" customHeight="1">
      <c r="A191" s="821"/>
      <c r="B191" s="822"/>
      <c r="C191" s="821"/>
      <c r="D191" s="821"/>
      <c r="E191" s="821"/>
      <c r="F191" s="821"/>
    </row>
    <row r="192" ht="15.75" customHeight="1">
      <c r="A192" s="821"/>
      <c r="B192" s="822"/>
      <c r="C192" s="821"/>
      <c r="D192" s="821"/>
      <c r="E192" s="821"/>
      <c r="F192" s="821"/>
    </row>
    <row r="193" ht="15.75" customHeight="1">
      <c r="A193" s="821"/>
      <c r="B193" s="822"/>
      <c r="C193" s="821"/>
      <c r="D193" s="821"/>
      <c r="E193" s="821"/>
      <c r="F193" s="821"/>
    </row>
    <row r="194" ht="15.75" customHeight="1">
      <c r="A194" s="821"/>
      <c r="B194" s="822"/>
      <c r="C194" s="821"/>
      <c r="D194" s="821"/>
      <c r="E194" s="821"/>
      <c r="F194" s="821"/>
    </row>
    <row r="195" ht="15.75" customHeight="1">
      <c r="A195" s="821"/>
      <c r="B195" s="822"/>
      <c r="C195" s="821"/>
      <c r="D195" s="821"/>
      <c r="E195" s="821"/>
      <c r="F195" s="821"/>
    </row>
    <row r="196" ht="15.75" customHeight="1">
      <c r="A196" s="821"/>
      <c r="B196" s="822"/>
      <c r="C196" s="821"/>
      <c r="D196" s="821"/>
      <c r="E196" s="821"/>
      <c r="F196" s="821"/>
    </row>
    <row r="197" ht="15.75" customHeight="1">
      <c r="A197" s="821"/>
      <c r="B197" s="822"/>
      <c r="C197" s="821"/>
      <c r="D197" s="821"/>
      <c r="E197" s="821"/>
      <c r="F197" s="821"/>
    </row>
    <row r="198" ht="15.75" customHeight="1">
      <c r="A198" s="821"/>
      <c r="B198" s="822"/>
      <c r="C198" s="821"/>
      <c r="D198" s="821"/>
      <c r="E198" s="821"/>
      <c r="F198" s="821"/>
    </row>
    <row r="199" ht="15.75" customHeight="1">
      <c r="A199" s="821"/>
      <c r="B199" s="822"/>
      <c r="C199" s="821"/>
      <c r="D199" s="821"/>
      <c r="E199" s="821"/>
      <c r="F199" s="821"/>
    </row>
    <row r="200" ht="15.75" customHeight="1">
      <c r="A200" s="821"/>
      <c r="B200" s="822"/>
      <c r="C200" s="821"/>
      <c r="D200" s="821"/>
      <c r="E200" s="821"/>
      <c r="F200" s="821"/>
    </row>
    <row r="201" ht="15.75" customHeight="1">
      <c r="A201" s="821"/>
      <c r="B201" s="822"/>
      <c r="C201" s="821"/>
      <c r="D201" s="821"/>
      <c r="E201" s="821"/>
      <c r="F201" s="821"/>
    </row>
    <row r="202" ht="15.75" customHeight="1">
      <c r="A202" s="821"/>
      <c r="B202" s="822"/>
      <c r="C202" s="821"/>
      <c r="D202" s="821"/>
      <c r="E202" s="821"/>
      <c r="F202" s="821"/>
    </row>
    <row r="203" ht="15.75" customHeight="1">
      <c r="A203" s="821"/>
      <c r="B203" s="822"/>
      <c r="C203" s="821"/>
      <c r="D203" s="821"/>
      <c r="E203" s="821"/>
      <c r="F203" s="821"/>
    </row>
    <row r="204" ht="15.75" customHeight="1">
      <c r="A204" s="821"/>
      <c r="B204" s="822"/>
      <c r="C204" s="821"/>
      <c r="D204" s="821"/>
      <c r="E204" s="821"/>
      <c r="F204" s="821"/>
    </row>
    <row r="205" ht="15.75" customHeight="1">
      <c r="A205" s="821"/>
      <c r="B205" s="822"/>
      <c r="C205" s="821"/>
      <c r="D205" s="821"/>
      <c r="E205" s="821"/>
      <c r="F205" s="821"/>
    </row>
    <row r="206" ht="15.75" customHeight="1">
      <c r="A206" s="821"/>
      <c r="B206" s="822"/>
      <c r="C206" s="821"/>
      <c r="D206" s="821"/>
      <c r="E206" s="821"/>
      <c r="F206" s="821"/>
    </row>
    <row r="207" ht="15.75" customHeight="1">
      <c r="A207" s="821"/>
      <c r="B207" s="822"/>
      <c r="C207" s="821"/>
      <c r="D207" s="821"/>
      <c r="E207" s="821"/>
      <c r="F207" s="821"/>
    </row>
    <row r="208" ht="15.75" customHeight="1">
      <c r="A208" s="821"/>
      <c r="B208" s="822"/>
      <c r="C208" s="821"/>
      <c r="D208" s="821"/>
      <c r="E208" s="821"/>
      <c r="F208" s="821"/>
    </row>
    <row r="209" ht="15.75" customHeight="1">
      <c r="A209" s="821"/>
      <c r="B209" s="822"/>
      <c r="C209" s="821"/>
      <c r="D209" s="821"/>
      <c r="E209" s="821"/>
      <c r="F209" s="821"/>
    </row>
    <row r="210" ht="15.75" customHeight="1">
      <c r="A210" s="821"/>
      <c r="B210" s="822"/>
      <c r="C210" s="821"/>
      <c r="D210" s="821"/>
      <c r="E210" s="821"/>
      <c r="F210" s="821"/>
    </row>
    <row r="211" ht="15.75" customHeight="1">
      <c r="A211" s="821"/>
      <c r="B211" s="822"/>
      <c r="C211" s="821"/>
      <c r="D211" s="821"/>
      <c r="E211" s="821"/>
      <c r="F211" s="821"/>
    </row>
    <row r="212" ht="15.75" customHeight="1">
      <c r="A212" s="821"/>
      <c r="B212" s="822"/>
      <c r="C212" s="821"/>
      <c r="D212" s="821"/>
      <c r="E212" s="821"/>
      <c r="F212" s="821"/>
    </row>
    <row r="213" ht="15.75" customHeight="1">
      <c r="A213" s="821"/>
      <c r="B213" s="822"/>
      <c r="C213" s="821"/>
      <c r="D213" s="821"/>
      <c r="E213" s="821"/>
      <c r="F213" s="821"/>
    </row>
    <row r="214" ht="15.75" customHeight="1">
      <c r="A214" s="821"/>
      <c r="B214" s="822"/>
      <c r="C214" s="821"/>
      <c r="D214" s="821"/>
      <c r="E214" s="821"/>
      <c r="F214" s="821"/>
    </row>
    <row r="215" ht="15.75" customHeight="1">
      <c r="A215" s="821"/>
      <c r="B215" s="822"/>
      <c r="C215" s="821"/>
      <c r="D215" s="821"/>
      <c r="E215" s="821"/>
      <c r="F215" s="821"/>
    </row>
    <row r="216" ht="15.75" customHeight="1">
      <c r="A216" s="821"/>
      <c r="B216" s="822"/>
      <c r="C216" s="821"/>
      <c r="D216" s="821"/>
      <c r="E216" s="821"/>
      <c r="F216" s="821"/>
    </row>
    <row r="217" ht="15.75" customHeight="1">
      <c r="A217" s="821"/>
      <c r="B217" s="822"/>
      <c r="C217" s="821"/>
      <c r="D217" s="821"/>
      <c r="E217" s="821"/>
      <c r="F217" s="821"/>
    </row>
    <row r="218" ht="15.75" customHeight="1">
      <c r="A218" s="821"/>
      <c r="B218" s="822"/>
      <c r="C218" s="821"/>
      <c r="D218" s="821"/>
      <c r="E218" s="821"/>
      <c r="F218" s="821"/>
    </row>
    <row r="219" ht="15.75" customHeight="1">
      <c r="A219" s="821"/>
      <c r="B219" s="822"/>
      <c r="C219" s="821"/>
      <c r="D219" s="821"/>
      <c r="E219" s="821"/>
      <c r="F219" s="821"/>
    </row>
    <row r="220" ht="15.75" customHeight="1">
      <c r="A220" s="821"/>
      <c r="B220" s="822"/>
      <c r="C220" s="821"/>
      <c r="D220" s="821"/>
      <c r="E220" s="821"/>
      <c r="F220" s="821"/>
    </row>
    <row r="221" ht="15.75" customHeight="1">
      <c r="A221" s="821"/>
      <c r="B221" s="822"/>
      <c r="C221" s="821"/>
      <c r="D221" s="821"/>
      <c r="E221" s="821"/>
      <c r="F221" s="821"/>
    </row>
    <row r="222" ht="15.75" customHeight="1">
      <c r="A222" s="821"/>
      <c r="B222" s="822"/>
      <c r="C222" s="821"/>
      <c r="D222" s="821"/>
      <c r="E222" s="821"/>
      <c r="F222" s="821"/>
    </row>
    <row r="223" ht="15.75" customHeight="1">
      <c r="A223" s="821"/>
      <c r="B223" s="822"/>
      <c r="C223" s="821"/>
      <c r="D223" s="821"/>
      <c r="E223" s="821"/>
      <c r="F223" s="821"/>
    </row>
    <row r="224" ht="15.75" customHeight="1">
      <c r="A224" s="821"/>
      <c r="B224" s="822"/>
      <c r="C224" s="821"/>
      <c r="D224" s="821"/>
      <c r="E224" s="821"/>
      <c r="F224" s="821"/>
    </row>
    <row r="225" ht="15.75" customHeight="1">
      <c r="A225" s="821"/>
      <c r="B225" s="822"/>
      <c r="C225" s="821"/>
      <c r="D225" s="821"/>
      <c r="E225" s="821"/>
      <c r="F225" s="821"/>
    </row>
    <row r="226" ht="15.75" customHeight="1">
      <c r="A226" s="821"/>
      <c r="B226" s="822"/>
      <c r="C226" s="821"/>
      <c r="D226" s="821"/>
      <c r="E226" s="821"/>
      <c r="F226" s="821"/>
    </row>
    <row r="227" ht="15.75" customHeight="1">
      <c r="A227" s="821"/>
      <c r="B227" s="822"/>
      <c r="C227" s="821"/>
      <c r="D227" s="821"/>
      <c r="E227" s="821"/>
      <c r="F227" s="821"/>
    </row>
    <row r="228" ht="15.75" customHeight="1">
      <c r="A228" s="821"/>
      <c r="B228" s="822"/>
      <c r="C228" s="821"/>
      <c r="D228" s="821"/>
      <c r="E228" s="821"/>
      <c r="F228" s="821"/>
    </row>
    <row r="229" ht="15.75" customHeight="1">
      <c r="A229" s="821"/>
      <c r="B229" s="822"/>
      <c r="C229" s="821"/>
      <c r="D229" s="821"/>
      <c r="E229" s="821"/>
      <c r="F229" s="821"/>
    </row>
    <row r="230" ht="15.75" customHeight="1">
      <c r="A230" s="821"/>
      <c r="B230" s="822"/>
      <c r="C230" s="821"/>
      <c r="D230" s="821"/>
      <c r="E230" s="821"/>
      <c r="F230" s="821"/>
    </row>
    <row r="231" ht="15.75" customHeight="1">
      <c r="A231" s="821"/>
      <c r="B231" s="822"/>
      <c r="C231" s="821"/>
      <c r="D231" s="821"/>
      <c r="E231" s="821"/>
      <c r="F231" s="821"/>
    </row>
    <row r="232" ht="15.75" customHeight="1">
      <c r="A232" s="821"/>
      <c r="B232" s="822"/>
      <c r="C232" s="821"/>
      <c r="D232" s="821"/>
      <c r="E232" s="821"/>
      <c r="F232" s="821"/>
    </row>
    <row r="233" ht="15.75" customHeight="1">
      <c r="A233" s="821"/>
      <c r="B233" s="822"/>
      <c r="C233" s="821"/>
      <c r="D233" s="821"/>
      <c r="E233" s="821"/>
      <c r="F233" s="821"/>
    </row>
    <row r="234" ht="15.75" customHeight="1">
      <c r="A234" s="821"/>
      <c r="B234" s="822"/>
      <c r="C234" s="821"/>
      <c r="D234" s="821"/>
      <c r="E234" s="821"/>
      <c r="F234" s="821"/>
    </row>
    <row r="235" ht="15.75" customHeight="1">
      <c r="A235" s="821"/>
      <c r="B235" s="822"/>
      <c r="C235" s="821"/>
      <c r="D235" s="821"/>
      <c r="E235" s="821"/>
      <c r="F235" s="821"/>
    </row>
    <row r="236" ht="15.75" customHeight="1">
      <c r="A236" s="821"/>
      <c r="B236" s="822"/>
      <c r="C236" s="821"/>
      <c r="D236" s="821"/>
      <c r="E236" s="821"/>
      <c r="F236" s="821"/>
    </row>
    <row r="237" ht="15.75" customHeight="1">
      <c r="A237" s="821"/>
      <c r="B237" s="822"/>
      <c r="C237" s="821"/>
      <c r="D237" s="821"/>
      <c r="E237" s="821"/>
      <c r="F237" s="821"/>
    </row>
    <row r="238" ht="15.75" customHeight="1">
      <c r="A238" s="821"/>
      <c r="B238" s="822"/>
      <c r="C238" s="821"/>
      <c r="D238" s="821"/>
      <c r="E238" s="821"/>
      <c r="F238" s="821"/>
    </row>
    <row r="239" ht="15.75" customHeight="1">
      <c r="A239" s="821"/>
      <c r="B239" s="822"/>
      <c r="C239" s="821"/>
      <c r="D239" s="821"/>
      <c r="E239" s="821"/>
      <c r="F239" s="821"/>
    </row>
    <row r="240" ht="15.75" customHeight="1">
      <c r="A240" s="821"/>
      <c r="B240" s="822"/>
      <c r="C240" s="821"/>
      <c r="D240" s="821"/>
      <c r="E240" s="821"/>
      <c r="F240" s="821"/>
    </row>
    <row r="241" ht="15.75" customHeight="1">
      <c r="A241" s="821"/>
      <c r="B241" s="822"/>
      <c r="C241" s="821"/>
      <c r="D241" s="821"/>
      <c r="E241" s="821"/>
      <c r="F241" s="821"/>
    </row>
    <row r="242" ht="15.75" customHeight="1">
      <c r="A242" s="821"/>
      <c r="B242" s="822"/>
      <c r="C242" s="821"/>
      <c r="D242" s="821"/>
      <c r="E242" s="821"/>
      <c r="F242" s="821"/>
    </row>
    <row r="243" ht="15.75" customHeight="1">
      <c r="A243" s="821"/>
      <c r="B243" s="822"/>
      <c r="C243" s="821"/>
      <c r="D243" s="821"/>
      <c r="E243" s="821"/>
      <c r="F243" s="821"/>
    </row>
    <row r="244" ht="15.75" customHeight="1">
      <c r="A244" s="821"/>
      <c r="B244" s="822"/>
      <c r="C244" s="821"/>
      <c r="D244" s="821"/>
      <c r="E244" s="821"/>
      <c r="F244" s="821"/>
    </row>
    <row r="245" ht="15.75" customHeight="1">
      <c r="A245" s="821"/>
      <c r="B245" s="822"/>
      <c r="C245" s="821"/>
      <c r="D245" s="821"/>
      <c r="E245" s="821"/>
      <c r="F245" s="821"/>
    </row>
    <row r="246" ht="15.75" customHeight="1">
      <c r="A246" s="821"/>
      <c r="B246" s="822"/>
      <c r="C246" s="821"/>
      <c r="D246" s="821"/>
      <c r="E246" s="821"/>
      <c r="F246" s="821"/>
    </row>
    <row r="247" ht="15.75" customHeight="1">
      <c r="A247" s="821"/>
      <c r="B247" s="822"/>
      <c r="C247" s="821"/>
      <c r="D247" s="821"/>
      <c r="E247" s="821"/>
      <c r="F247" s="821"/>
    </row>
    <row r="248" ht="15.75" customHeight="1">
      <c r="A248" s="821"/>
      <c r="B248" s="822"/>
      <c r="C248" s="821"/>
      <c r="D248" s="821"/>
      <c r="E248" s="821"/>
      <c r="F248" s="821"/>
    </row>
    <row r="249" ht="15.75" customHeight="1">
      <c r="A249" s="821"/>
      <c r="B249" s="822"/>
      <c r="C249" s="821"/>
      <c r="D249" s="821"/>
      <c r="E249" s="821"/>
      <c r="F249" s="821"/>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2:C42"/>
  </mergeCells>
  <hyperlinks>
    <hyperlink r:id="rId1" ref="F42"/>
  </hyperlinks>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36.43"/>
    <col customWidth="1" min="2" max="2" width="57.14"/>
    <col customWidth="1" min="3" max="3" width="17.14"/>
    <col customWidth="1" min="4" max="4" width="35.86"/>
    <col customWidth="1" min="5" max="5" width="13.57"/>
    <col customWidth="1" min="6" max="6" width="17.0"/>
    <col customWidth="1" min="7" max="7" width="49.43"/>
    <col customWidth="1" min="8" max="8" width="12.57"/>
    <col customWidth="1" min="9" max="9" width="11.86"/>
    <col customWidth="1" min="10" max="10" width="4.57"/>
  </cols>
  <sheetData>
    <row r="1" ht="17.25" customHeight="1">
      <c r="A1" s="378" t="s">
        <v>1297</v>
      </c>
      <c r="B1" s="141" t="s">
        <v>1298</v>
      </c>
      <c r="C1" s="270"/>
      <c r="D1" s="270"/>
      <c r="E1" s="142"/>
      <c r="F1" s="270"/>
      <c r="G1" s="823"/>
      <c r="H1" s="270"/>
      <c r="I1" s="270"/>
      <c r="J1" s="824"/>
    </row>
    <row r="2" ht="21.75" customHeight="1">
      <c r="A2" s="96"/>
      <c r="B2" s="719" t="s">
        <v>1299</v>
      </c>
      <c r="C2" s="270"/>
      <c r="D2" s="270"/>
      <c r="E2" s="142"/>
      <c r="F2" s="270"/>
      <c r="G2" s="823"/>
      <c r="H2" s="270"/>
      <c r="I2" s="270"/>
      <c r="J2" s="824"/>
    </row>
    <row r="3" ht="68.25" customHeight="1">
      <c r="A3" s="151" t="s">
        <v>118</v>
      </c>
      <c r="B3" s="152"/>
      <c r="C3" s="152"/>
      <c r="D3" s="153"/>
      <c r="E3" s="154"/>
      <c r="F3" s="155"/>
      <c r="G3" s="825"/>
      <c r="H3" s="152"/>
      <c r="I3" s="152"/>
      <c r="J3" s="153"/>
    </row>
    <row r="4" ht="21.75" customHeight="1">
      <c r="A4" s="758" t="s">
        <v>1300</v>
      </c>
    </row>
    <row r="5" ht="31.5" customHeight="1">
      <c r="A5" s="724" t="s">
        <v>89</v>
      </c>
      <c r="B5" s="826"/>
      <c r="C5" s="826"/>
      <c r="D5" s="826"/>
      <c r="E5" s="826"/>
      <c r="F5" s="826"/>
      <c r="G5" s="724" t="s">
        <v>92</v>
      </c>
      <c r="H5" s="827"/>
      <c r="I5" s="827"/>
      <c r="J5" s="828"/>
    </row>
    <row r="6" ht="12.75" customHeight="1">
      <c r="A6" s="282" t="s">
        <v>1301</v>
      </c>
      <c r="B6" s="829" t="s">
        <v>1302</v>
      </c>
      <c r="C6" s="282"/>
      <c r="D6" s="282"/>
      <c r="E6" s="282"/>
      <c r="F6" s="282"/>
      <c r="G6" s="830"/>
      <c r="H6" s="282"/>
      <c r="I6" s="282"/>
      <c r="J6" s="831"/>
    </row>
    <row r="7" ht="12.75" customHeight="1">
      <c r="A7" s="728"/>
      <c r="B7" s="832" t="s">
        <v>1303</v>
      </c>
      <c r="C7" s="359" t="s">
        <v>46</v>
      </c>
      <c r="D7" s="832" t="s">
        <v>1304</v>
      </c>
      <c r="E7" s="359" t="s">
        <v>1305</v>
      </c>
      <c r="F7" s="359" t="s">
        <v>84</v>
      </c>
      <c r="G7" s="776" t="s">
        <v>1306</v>
      </c>
      <c r="H7" s="728"/>
      <c r="I7" s="728"/>
      <c r="J7" s="833"/>
    </row>
    <row r="8" ht="12.75" customHeight="1">
      <c r="A8" s="301" t="s">
        <v>1307</v>
      </c>
      <c r="B8" s="732"/>
      <c r="C8" s="732"/>
      <c r="D8" s="363"/>
      <c r="E8" s="732"/>
      <c r="F8" s="732"/>
      <c r="G8" s="39"/>
      <c r="H8" s="733"/>
      <c r="I8" s="733"/>
      <c r="J8" s="834"/>
    </row>
    <row r="9" ht="12.75" customHeight="1">
      <c r="A9" s="39"/>
      <c r="B9" s="732"/>
      <c r="C9" s="732"/>
      <c r="D9" s="363"/>
      <c r="E9" s="835"/>
      <c r="F9" s="732"/>
      <c r="G9" s="39"/>
      <c r="H9" s="733"/>
      <c r="I9" s="733"/>
      <c r="J9" s="834"/>
    </row>
    <row r="10" ht="12.75" customHeight="1">
      <c r="A10" s="39"/>
      <c r="B10" s="732"/>
      <c r="C10" s="732"/>
      <c r="D10" s="363"/>
      <c r="E10" s="732"/>
      <c r="F10" s="732"/>
      <c r="G10" s="39"/>
      <c r="H10" s="733"/>
      <c r="I10" s="733"/>
      <c r="J10" s="834"/>
    </row>
    <row r="11" ht="12.75" customHeight="1">
      <c r="A11" s="39"/>
      <c r="B11" s="732"/>
      <c r="C11" s="732"/>
      <c r="D11" s="732"/>
      <c r="E11" s="732"/>
      <c r="F11" s="732"/>
      <c r="G11" s="39"/>
      <c r="H11" s="733"/>
      <c r="I11" s="733"/>
      <c r="J11" s="834"/>
    </row>
    <row r="12" ht="12.75" customHeight="1">
      <c r="A12" s="39"/>
      <c r="B12" s="732"/>
      <c r="C12" s="732"/>
      <c r="D12" s="732"/>
      <c r="E12" s="732"/>
      <c r="F12" s="732"/>
      <c r="G12" s="39"/>
      <c r="H12" s="733"/>
      <c r="I12" s="733"/>
      <c r="J12" s="834"/>
    </row>
    <row r="13" ht="12.75" customHeight="1">
      <c r="A13" s="39"/>
      <c r="B13" s="732"/>
      <c r="C13" s="363"/>
      <c r="D13" s="363"/>
      <c r="E13" s="363"/>
      <c r="F13" s="363"/>
      <c r="G13" s="39"/>
      <c r="H13" s="293"/>
      <c r="I13" s="733"/>
      <c r="J13" s="834"/>
    </row>
    <row r="14" ht="12.75" customHeight="1">
      <c r="A14" s="39"/>
      <c r="B14" s="732"/>
      <c r="C14" s="836"/>
      <c r="D14" s="837"/>
      <c r="E14" s="837"/>
      <c r="F14" s="837"/>
      <c r="G14" s="39"/>
      <c r="H14" s="838"/>
      <c r="I14" s="839"/>
      <c r="J14" s="834"/>
    </row>
    <row r="15" ht="12.75" customHeight="1">
      <c r="A15" s="39"/>
      <c r="B15" s="732"/>
      <c r="C15" s="732"/>
      <c r="D15" s="732"/>
      <c r="E15" s="732"/>
      <c r="F15" s="732"/>
      <c r="G15" s="39"/>
      <c r="H15" s="733"/>
      <c r="I15" s="839"/>
      <c r="J15" s="840"/>
    </row>
    <row r="16" ht="12.75" customHeight="1">
      <c r="A16" s="39"/>
      <c r="B16" s="732"/>
      <c r="C16" s="732"/>
      <c r="D16" s="841"/>
      <c r="E16" s="841"/>
      <c r="F16" s="841"/>
      <c r="G16" s="39"/>
      <c r="H16" s="840"/>
      <c r="I16" s="842"/>
      <c r="J16" s="834"/>
    </row>
    <row r="17" ht="12.75" customHeight="1">
      <c r="A17" s="39"/>
      <c r="B17" s="732"/>
      <c r="C17" s="732"/>
      <c r="D17" s="841"/>
      <c r="E17" s="841"/>
      <c r="F17" s="841"/>
      <c r="G17" s="39"/>
      <c r="H17" s="840"/>
      <c r="I17" s="843"/>
      <c r="J17" s="834"/>
    </row>
    <row r="18" ht="12.75" customHeight="1">
      <c r="A18" s="42"/>
      <c r="B18" s="744"/>
      <c r="C18" s="744"/>
      <c r="D18" s="844"/>
      <c r="E18" s="844"/>
      <c r="F18" s="844"/>
      <c r="G18" s="42"/>
      <c r="H18" s="845"/>
      <c r="I18" s="846"/>
      <c r="J18" s="847"/>
    </row>
    <row r="19" ht="12.75" customHeight="1">
      <c r="A19" s="183" t="s">
        <v>1308</v>
      </c>
      <c r="B19" s="184" t="s">
        <v>1302</v>
      </c>
      <c r="C19" s="183"/>
      <c r="D19" s="183"/>
      <c r="E19" s="183"/>
      <c r="F19" s="183"/>
      <c r="G19" s="848"/>
      <c r="H19" s="183"/>
      <c r="I19" s="183"/>
      <c r="J19" s="472"/>
    </row>
    <row r="20" ht="12.75" customHeight="1">
      <c r="A20" s="761"/>
      <c r="B20" s="832" t="s">
        <v>1303</v>
      </c>
      <c r="C20" s="359" t="s">
        <v>46</v>
      </c>
      <c r="D20" s="832" t="s">
        <v>1304</v>
      </c>
      <c r="E20" s="561" t="s">
        <v>1309</v>
      </c>
      <c r="F20" s="561" t="s">
        <v>84</v>
      </c>
      <c r="G20" s="849" t="s">
        <v>1310</v>
      </c>
      <c r="H20" s="850"/>
      <c r="I20" s="850"/>
      <c r="J20" s="851"/>
    </row>
    <row r="21" ht="12.75" customHeight="1">
      <c r="A21" s="772" t="s">
        <v>1311</v>
      </c>
      <c r="B21" s="852"/>
      <c r="C21" s="852"/>
      <c r="D21" s="852"/>
      <c r="E21" s="852"/>
      <c r="F21" s="852"/>
      <c r="G21" s="39"/>
      <c r="H21" s="853"/>
      <c r="I21" s="853"/>
      <c r="J21" s="854"/>
    </row>
    <row r="22" ht="12.75" customHeight="1">
      <c r="A22" s="39"/>
      <c r="B22" s="852"/>
      <c r="C22" s="852"/>
      <c r="D22" s="852"/>
      <c r="E22" s="855"/>
      <c r="F22" s="852"/>
      <c r="G22" s="39"/>
      <c r="H22" s="853"/>
      <c r="I22" s="853"/>
      <c r="J22" s="854"/>
    </row>
    <row r="23" ht="12.75" customHeight="1">
      <c r="A23" s="39"/>
      <c r="B23" s="852"/>
      <c r="C23" s="852"/>
      <c r="D23" s="852"/>
      <c r="E23" s="852"/>
      <c r="F23" s="852"/>
      <c r="G23" s="39"/>
      <c r="H23" s="853"/>
      <c r="I23" s="853"/>
      <c r="J23" s="854"/>
    </row>
    <row r="24" ht="12.75" customHeight="1">
      <c r="A24" s="39"/>
      <c r="B24" s="852"/>
      <c r="C24" s="852"/>
      <c r="D24" s="852"/>
      <c r="E24" s="852"/>
      <c r="F24" s="852"/>
      <c r="G24" s="39"/>
      <c r="H24" s="853"/>
      <c r="I24" s="853"/>
      <c r="J24" s="854"/>
    </row>
    <row r="25" ht="12.75" customHeight="1">
      <c r="A25" s="39"/>
      <c r="B25" s="852"/>
      <c r="C25" s="852"/>
      <c r="D25" s="852"/>
      <c r="E25" s="852"/>
      <c r="F25" s="852"/>
      <c r="G25" s="39"/>
      <c r="H25" s="853"/>
      <c r="I25" s="853"/>
      <c r="J25" s="854"/>
    </row>
    <row r="26" ht="12.75" customHeight="1">
      <c r="A26" s="39"/>
      <c r="B26" s="852"/>
      <c r="C26" s="852"/>
      <c r="D26" s="852"/>
      <c r="E26" s="852"/>
      <c r="F26" s="852"/>
      <c r="G26" s="39"/>
      <c r="H26" s="853"/>
      <c r="I26" s="853"/>
      <c r="J26" s="854"/>
    </row>
    <row r="27" ht="12.75" customHeight="1">
      <c r="A27" s="39"/>
      <c r="B27" s="852"/>
      <c r="C27" s="856"/>
      <c r="D27" s="856"/>
      <c r="E27" s="856"/>
      <c r="F27" s="856"/>
      <c r="G27" s="39"/>
      <c r="H27" s="857"/>
      <c r="I27" s="857"/>
      <c r="J27" s="854"/>
    </row>
    <row r="28" ht="12.75" customHeight="1">
      <c r="A28" s="39"/>
      <c r="B28" s="852"/>
      <c r="C28" s="852"/>
      <c r="D28" s="852"/>
      <c r="E28" s="852"/>
      <c r="F28" s="852"/>
      <c r="G28" s="39"/>
      <c r="H28" s="853"/>
      <c r="I28" s="857"/>
      <c r="J28" s="858"/>
    </row>
    <row r="29" ht="12.75" customHeight="1">
      <c r="A29" s="39"/>
      <c r="B29" s="852"/>
      <c r="C29" s="852"/>
      <c r="D29" s="859"/>
      <c r="E29" s="859"/>
      <c r="F29" s="859"/>
      <c r="G29" s="39"/>
      <c r="H29" s="858"/>
      <c r="I29" s="860"/>
      <c r="J29" s="854"/>
    </row>
    <row r="30" ht="12.75" customHeight="1">
      <c r="A30" s="39"/>
      <c r="B30" s="852"/>
      <c r="C30" s="852"/>
      <c r="D30" s="859"/>
      <c r="E30" s="859"/>
      <c r="F30" s="859"/>
      <c r="G30" s="39"/>
      <c r="H30" s="858"/>
      <c r="I30" s="861"/>
      <c r="J30" s="854"/>
    </row>
    <row r="31" ht="12.75" customHeight="1">
      <c r="A31" s="42"/>
      <c r="B31" s="862"/>
      <c r="C31" s="863"/>
      <c r="D31" s="863"/>
      <c r="E31" s="863"/>
      <c r="F31" s="863"/>
      <c r="G31" s="42"/>
      <c r="H31" s="864"/>
      <c r="I31" s="864"/>
      <c r="J31" s="847"/>
    </row>
    <row r="32" ht="12.75" customHeight="1">
      <c r="A32" s="183" t="s">
        <v>1312</v>
      </c>
      <c r="B32" s="184"/>
      <c r="C32" s="183"/>
      <c r="D32" s="183"/>
      <c r="E32" s="183"/>
      <c r="F32" s="183"/>
      <c r="G32" s="848"/>
      <c r="H32" s="183"/>
      <c r="I32" s="183"/>
      <c r="J32" s="472"/>
    </row>
    <row r="33" ht="12.75" customHeight="1">
      <c r="A33" s="728"/>
      <c r="B33" s="865" t="s">
        <v>1303</v>
      </c>
      <c r="C33" s="865" t="s">
        <v>46</v>
      </c>
      <c r="D33" s="865" t="s">
        <v>1313</v>
      </c>
      <c r="E33" s="866"/>
      <c r="F33" s="866"/>
      <c r="G33" s="511" t="s">
        <v>1314</v>
      </c>
      <c r="H33" s="866"/>
      <c r="I33" s="867"/>
      <c r="J33" s="833"/>
    </row>
    <row r="34" ht="12.75" customHeight="1">
      <c r="A34" s="301" t="s">
        <v>1311</v>
      </c>
      <c r="B34" s="732"/>
      <c r="C34" s="732"/>
      <c r="D34" s="841"/>
      <c r="E34" s="840"/>
      <c r="F34" s="840"/>
      <c r="G34" s="39"/>
      <c r="H34" s="840"/>
      <c r="I34" s="843"/>
      <c r="J34" s="834"/>
    </row>
    <row r="35" ht="12.75" customHeight="1">
      <c r="A35" s="39"/>
      <c r="B35" s="732"/>
      <c r="C35" s="732"/>
      <c r="D35" s="841"/>
      <c r="E35" s="840"/>
      <c r="F35" s="840"/>
      <c r="G35" s="39"/>
      <c r="H35" s="840"/>
      <c r="I35" s="843"/>
      <c r="J35" s="834"/>
    </row>
    <row r="36" ht="12.75" customHeight="1">
      <c r="A36" s="39"/>
      <c r="B36" s="732"/>
      <c r="C36" s="732"/>
      <c r="D36" s="841"/>
      <c r="E36" s="840"/>
      <c r="F36" s="840"/>
      <c r="G36" s="39"/>
      <c r="H36" s="840"/>
      <c r="I36" s="843"/>
      <c r="J36" s="834"/>
    </row>
    <row r="37" ht="12.75" customHeight="1">
      <c r="A37" s="39"/>
      <c r="B37" s="732"/>
      <c r="C37" s="732"/>
      <c r="D37" s="841"/>
      <c r="E37" s="840"/>
      <c r="F37" s="840"/>
      <c r="G37" s="39"/>
      <c r="H37" s="840"/>
      <c r="I37" s="843"/>
      <c r="J37" s="834"/>
    </row>
    <row r="38" ht="12.75" customHeight="1">
      <c r="A38" s="39"/>
      <c r="B38" s="732"/>
      <c r="C38" s="732"/>
      <c r="D38" s="841"/>
      <c r="E38" s="840"/>
      <c r="F38" s="840"/>
      <c r="G38" s="39"/>
      <c r="H38" s="840"/>
      <c r="I38" s="843"/>
      <c r="J38" s="834"/>
    </row>
    <row r="39" ht="12.75" customHeight="1">
      <c r="A39" s="39"/>
      <c r="B39" s="732"/>
      <c r="C39" s="732"/>
      <c r="D39" s="841"/>
      <c r="E39" s="840"/>
      <c r="F39" s="840"/>
      <c r="G39" s="39"/>
      <c r="H39" s="840"/>
      <c r="I39" s="843"/>
      <c r="J39" s="834"/>
    </row>
    <row r="40" ht="12.75" customHeight="1">
      <c r="A40" s="39"/>
      <c r="B40" s="732"/>
      <c r="C40" s="732"/>
      <c r="D40" s="841"/>
      <c r="E40" s="840"/>
      <c r="F40" s="840"/>
      <c r="G40" s="39"/>
      <c r="H40" s="840"/>
      <c r="I40" s="843"/>
      <c r="J40" s="834"/>
    </row>
    <row r="41" ht="12.75" customHeight="1">
      <c r="A41" s="39"/>
      <c r="B41" s="732"/>
      <c r="C41" s="732"/>
      <c r="D41" s="841"/>
      <c r="E41" s="840"/>
      <c r="F41" s="840"/>
      <c r="G41" s="39"/>
      <c r="H41" s="840"/>
      <c r="I41" s="843"/>
      <c r="J41" s="834"/>
    </row>
    <row r="42" ht="12.75" customHeight="1">
      <c r="A42" s="42"/>
      <c r="B42" s="744"/>
      <c r="C42" s="744"/>
      <c r="D42" s="844"/>
      <c r="E42" s="845"/>
      <c r="F42" s="845"/>
      <c r="G42" s="42"/>
      <c r="H42" s="845"/>
      <c r="I42" s="846"/>
      <c r="J42" s="847"/>
    </row>
    <row r="43" ht="12.75" customHeight="1">
      <c r="A43" s="183" t="s">
        <v>1315</v>
      </c>
      <c r="B43" s="183"/>
      <c r="C43" s="183"/>
      <c r="D43" s="183"/>
      <c r="E43" s="183"/>
      <c r="F43" s="183"/>
      <c r="G43" s="848"/>
      <c r="H43" s="183"/>
      <c r="I43" s="183"/>
      <c r="J43" s="472"/>
    </row>
    <row r="44" ht="22.5" customHeight="1">
      <c r="A44" s="868"/>
      <c r="B44" s="868"/>
      <c r="C44" s="869" t="s">
        <v>46</v>
      </c>
      <c r="D44" s="868"/>
      <c r="E44" s="868"/>
      <c r="F44" s="868"/>
      <c r="G44" s="870" t="s">
        <v>1316</v>
      </c>
      <c r="H44" s="728"/>
      <c r="I44" s="871"/>
      <c r="J44" s="833"/>
    </row>
    <row r="45" ht="15.75" customHeight="1">
      <c r="A45" s="872" t="s">
        <v>1317</v>
      </c>
      <c r="B45" s="872" t="s">
        <v>1318</v>
      </c>
      <c r="C45" s="873"/>
      <c r="D45" s="874"/>
      <c r="E45" s="874"/>
      <c r="F45" s="874"/>
      <c r="G45" s="39"/>
      <c r="H45" s="733"/>
      <c r="I45" s="875"/>
      <c r="J45" s="834"/>
    </row>
    <row r="46" ht="15.75" customHeight="1">
      <c r="A46" s="42"/>
      <c r="B46" s="876" t="s">
        <v>1319</v>
      </c>
      <c r="C46" s="877"/>
      <c r="D46" s="872"/>
      <c r="E46" s="872"/>
      <c r="F46" s="872"/>
      <c r="G46" s="42"/>
      <c r="H46" s="735"/>
      <c r="I46" s="878"/>
      <c r="J46" s="847"/>
    </row>
    <row r="47" ht="12.75" customHeight="1">
      <c r="A47" s="483" t="s">
        <v>1320</v>
      </c>
      <c r="B47" s="879"/>
      <c r="C47" s="879"/>
      <c r="D47" s="879"/>
      <c r="E47" s="879"/>
      <c r="F47" s="879"/>
      <c r="G47" s="880"/>
      <c r="H47" s="185"/>
      <c r="I47" s="185"/>
      <c r="J47" s="473"/>
    </row>
    <row r="48" ht="12.75" customHeight="1">
      <c r="A48" s="881"/>
      <c r="B48" s="882"/>
      <c r="C48" s="869" t="s">
        <v>46</v>
      </c>
      <c r="D48" s="883" t="s">
        <v>1321</v>
      </c>
      <c r="E48" s="883" t="s">
        <v>1322</v>
      </c>
      <c r="F48" s="884"/>
      <c r="G48" s="885"/>
      <c r="H48" s="728"/>
      <c r="I48" s="728"/>
      <c r="J48" s="833"/>
    </row>
    <row r="49" ht="12.75" customHeight="1">
      <c r="A49" s="566" t="s">
        <v>1323</v>
      </c>
      <c r="B49" s="566" t="s">
        <v>1324</v>
      </c>
      <c r="C49" s="886"/>
      <c r="D49" s="887"/>
      <c r="E49" s="887"/>
      <c r="F49" s="888"/>
      <c r="G49" s="889" t="s">
        <v>1325</v>
      </c>
      <c r="H49" s="733"/>
      <c r="I49" s="733"/>
      <c r="J49" s="834"/>
    </row>
    <row r="50" ht="12.75" customHeight="1">
      <c r="A50" s="39"/>
      <c r="B50" s="39"/>
      <c r="C50" s="886"/>
      <c r="D50" s="887"/>
      <c r="E50" s="887"/>
      <c r="F50" s="888"/>
      <c r="G50" s="889" t="s">
        <v>1326</v>
      </c>
      <c r="H50" s="733"/>
      <c r="I50" s="733"/>
      <c r="J50" s="834"/>
    </row>
    <row r="51" ht="12.75" customHeight="1">
      <c r="A51" s="39"/>
      <c r="B51" s="39"/>
      <c r="C51" s="886"/>
      <c r="D51" s="887"/>
      <c r="E51" s="887"/>
      <c r="F51" s="888"/>
      <c r="G51" s="889" t="s">
        <v>1327</v>
      </c>
      <c r="H51" s="733"/>
      <c r="I51" s="733"/>
      <c r="J51" s="834"/>
    </row>
    <row r="52" ht="12.75" customHeight="1">
      <c r="A52" s="39"/>
      <c r="B52" s="39"/>
      <c r="C52" s="886"/>
      <c r="D52" s="887"/>
      <c r="E52" s="887"/>
      <c r="F52" s="888"/>
      <c r="G52" s="889" t="s">
        <v>1328</v>
      </c>
      <c r="H52" s="733"/>
      <c r="I52" s="733"/>
      <c r="J52" s="834"/>
    </row>
    <row r="53" ht="12.75" customHeight="1">
      <c r="A53" s="171"/>
      <c r="B53" s="171"/>
      <c r="C53" s="886"/>
      <c r="D53" s="887"/>
      <c r="E53" s="887"/>
      <c r="F53" s="888"/>
      <c r="G53" s="889"/>
      <c r="H53" s="733"/>
      <c r="I53" s="733"/>
      <c r="J53" s="840"/>
    </row>
    <row r="54" ht="12.75" customHeight="1">
      <c r="A54" s="566" t="s">
        <v>1329</v>
      </c>
      <c r="B54" s="890" t="s">
        <v>1330</v>
      </c>
      <c r="C54" s="886"/>
      <c r="D54" s="891"/>
      <c r="E54" s="887"/>
      <c r="F54" s="891"/>
      <c r="G54" s="892" t="s">
        <v>1331</v>
      </c>
      <c r="H54" s="733"/>
      <c r="I54" s="733"/>
      <c r="J54" s="834"/>
    </row>
    <row r="55" ht="12.75" customHeight="1">
      <c r="A55" s="39"/>
      <c r="B55" s="890" t="s">
        <v>1332</v>
      </c>
      <c r="C55" s="886"/>
      <c r="D55" s="891"/>
      <c r="E55" s="887"/>
      <c r="F55" s="891"/>
      <c r="G55" s="39"/>
      <c r="H55" s="733"/>
      <c r="I55" s="733"/>
      <c r="J55" s="834"/>
    </row>
    <row r="56" ht="12.75" customHeight="1">
      <c r="A56" s="171"/>
      <c r="B56" s="890" t="s">
        <v>1333</v>
      </c>
      <c r="C56" s="886"/>
      <c r="D56" s="891"/>
      <c r="E56" s="887"/>
      <c r="F56" s="891"/>
      <c r="G56" s="42"/>
      <c r="H56" s="733"/>
      <c r="I56" s="733"/>
      <c r="J56" s="834"/>
    </row>
    <row r="57" ht="12.75" customHeight="1">
      <c r="A57" s="503"/>
      <c r="B57" s="503"/>
      <c r="C57" s="449" t="s">
        <v>1334</v>
      </c>
      <c r="D57" s="893" t="s">
        <v>1335</v>
      </c>
      <c r="E57" s="891"/>
      <c r="F57" s="891"/>
      <c r="G57" s="894"/>
      <c r="H57" s="733"/>
      <c r="I57" s="733"/>
      <c r="J57" s="834"/>
    </row>
    <row r="58" ht="12.75" customHeight="1">
      <c r="A58" s="506"/>
      <c r="B58" s="505" t="s">
        <v>1336</v>
      </c>
      <c r="C58" s="873"/>
      <c r="D58" s="873"/>
      <c r="E58" s="891"/>
      <c r="F58" s="891"/>
      <c r="G58" s="892" t="s">
        <v>1337</v>
      </c>
      <c r="H58" s="733"/>
      <c r="I58" s="733"/>
      <c r="J58" s="834"/>
    </row>
    <row r="59" ht="12.75" customHeight="1">
      <c r="A59" s="895"/>
      <c r="B59" s="39"/>
      <c r="C59" s="873"/>
      <c r="D59" s="873"/>
      <c r="E59" s="891"/>
      <c r="F59" s="891"/>
      <c r="G59" s="39"/>
      <c r="H59" s="733"/>
      <c r="I59" s="733"/>
      <c r="J59" s="834"/>
    </row>
    <row r="60" ht="12.75" customHeight="1">
      <c r="A60" s="42"/>
      <c r="B60" s="42"/>
      <c r="C60" s="877"/>
      <c r="D60" s="877"/>
      <c r="E60" s="896"/>
      <c r="F60" s="896"/>
      <c r="G60" s="42"/>
      <c r="H60" s="735"/>
      <c r="I60" s="735"/>
      <c r="J60" s="847"/>
    </row>
    <row r="61" ht="15.75" customHeight="1">
      <c r="A61" s="425" t="s">
        <v>1338</v>
      </c>
      <c r="B61" s="426"/>
      <c r="C61" s="426"/>
      <c r="D61" s="427"/>
      <c r="E61" s="426"/>
      <c r="F61" s="426"/>
      <c r="G61" s="897"/>
      <c r="H61" s="426"/>
      <c r="I61" s="426"/>
      <c r="J61" s="898"/>
    </row>
    <row r="62" ht="12.75" customHeight="1">
      <c r="A62" s="899"/>
      <c r="B62" s="733"/>
      <c r="C62" s="733"/>
      <c r="D62" s="900" t="s">
        <v>1339</v>
      </c>
      <c r="E62" s="901"/>
      <c r="F62" s="901" t="s">
        <v>1340</v>
      </c>
      <c r="G62" s="902"/>
      <c r="H62" s="733"/>
      <c r="I62" s="733"/>
      <c r="J62" s="840"/>
    </row>
    <row r="63" ht="12.75" customHeight="1">
      <c r="A63" s="899"/>
      <c r="B63" s="173" t="s">
        <v>1341</v>
      </c>
      <c r="C63" s="173"/>
      <c r="D63" s="903"/>
      <c r="E63" s="733"/>
      <c r="F63" s="442"/>
      <c r="G63" s="904" t="s">
        <v>1342</v>
      </c>
      <c r="H63" s="733"/>
      <c r="I63" s="733"/>
      <c r="J63" s="840"/>
    </row>
    <row r="64" ht="12.75" customHeight="1">
      <c r="A64" s="864"/>
      <c r="B64" s="730" t="s">
        <v>1343</v>
      </c>
      <c r="C64" s="730"/>
      <c r="D64" s="905"/>
      <c r="E64" s="735"/>
      <c r="F64" s="906"/>
      <c r="G64" s="42"/>
      <c r="H64" s="735"/>
      <c r="I64" s="735"/>
      <c r="J64" s="907"/>
    </row>
    <row r="65" ht="12.75" customHeight="1">
      <c r="A65" s="183" t="s">
        <v>1344</v>
      </c>
      <c r="B65" s="185"/>
      <c r="C65" s="185"/>
      <c r="D65" s="185"/>
      <c r="E65" s="185"/>
      <c r="F65" s="185"/>
      <c r="G65" s="908"/>
      <c r="H65" s="185"/>
      <c r="I65" s="185"/>
      <c r="J65" s="472"/>
    </row>
    <row r="66" ht="12.75" customHeight="1">
      <c r="A66" s="238"/>
      <c r="B66" s="728"/>
      <c r="C66" s="359" t="s">
        <v>46</v>
      </c>
      <c r="D66" s="728"/>
      <c r="E66" s="728"/>
      <c r="F66" s="728"/>
      <c r="G66" s="909"/>
      <c r="H66" s="728"/>
      <c r="I66" s="728"/>
      <c r="J66" s="866"/>
    </row>
    <row r="67" ht="12.75" customHeight="1">
      <c r="A67" s="238"/>
      <c r="B67" s="728" t="s">
        <v>1345</v>
      </c>
      <c r="C67" s="910"/>
      <c r="D67" s="728"/>
      <c r="E67" s="728"/>
      <c r="F67" s="728"/>
      <c r="G67" s="909"/>
      <c r="H67" s="728"/>
      <c r="I67" s="728"/>
      <c r="J67" s="866"/>
    </row>
    <row r="68" ht="12.75" customHeight="1">
      <c r="A68" s="911"/>
      <c r="B68" s="733" t="s">
        <v>1346</v>
      </c>
      <c r="C68" s="732"/>
      <c r="D68" s="733"/>
      <c r="E68" s="733"/>
      <c r="F68" s="733"/>
      <c r="G68" s="902"/>
      <c r="H68" s="733"/>
      <c r="I68" s="733"/>
      <c r="J68" s="840"/>
    </row>
    <row r="69" ht="12.75" customHeight="1">
      <c r="A69" s="911"/>
      <c r="B69" s="733" t="s">
        <v>594</v>
      </c>
      <c r="C69" s="732"/>
      <c r="D69" s="733"/>
      <c r="E69" s="733"/>
      <c r="F69" s="733"/>
      <c r="G69" s="902"/>
      <c r="H69" s="733"/>
      <c r="I69" s="733"/>
      <c r="J69" s="840"/>
    </row>
    <row r="70" ht="12.75" customHeight="1">
      <c r="A70" s="911"/>
      <c r="B70" s="733" t="s">
        <v>1347</v>
      </c>
      <c r="C70" s="732"/>
      <c r="D70" s="733"/>
      <c r="E70" s="733"/>
      <c r="F70" s="733"/>
      <c r="G70" s="902"/>
      <c r="H70" s="733"/>
      <c r="I70" s="733"/>
      <c r="J70" s="840"/>
    </row>
    <row r="71" ht="12.75" customHeight="1">
      <c r="A71" s="911"/>
      <c r="B71" s="733" t="s">
        <v>1348</v>
      </c>
      <c r="C71" s="732"/>
      <c r="D71" s="733"/>
      <c r="E71" s="733"/>
      <c r="F71" s="733"/>
      <c r="G71" s="902"/>
      <c r="H71" s="733"/>
      <c r="I71" s="733"/>
      <c r="J71" s="834"/>
    </row>
    <row r="72" ht="12.75" customHeight="1">
      <c r="A72" s="911"/>
      <c r="B72" s="733" t="s">
        <v>1349</v>
      </c>
      <c r="C72" s="732"/>
      <c r="D72" s="733"/>
      <c r="E72" s="733"/>
      <c r="F72" s="733"/>
      <c r="G72" s="902"/>
      <c r="H72" s="733"/>
      <c r="I72" s="733"/>
      <c r="J72" s="834"/>
    </row>
    <row r="73" ht="12.75" customHeight="1">
      <c r="A73" s="864"/>
      <c r="B73" s="735" t="s">
        <v>1350</v>
      </c>
      <c r="C73" s="744"/>
      <c r="D73" s="735"/>
      <c r="E73" s="735"/>
      <c r="F73" s="735"/>
      <c r="G73" s="912"/>
      <c r="H73" s="735"/>
      <c r="I73" s="735"/>
      <c r="J73" s="907"/>
    </row>
    <row r="74" ht="12.75" customHeight="1">
      <c r="A74" s="425" t="s">
        <v>1351</v>
      </c>
      <c r="B74" s="426"/>
      <c r="C74" s="426"/>
      <c r="D74" s="426"/>
      <c r="E74" s="913"/>
      <c r="F74" s="913"/>
      <c r="G74" s="897"/>
      <c r="H74" s="426"/>
      <c r="I74" s="426"/>
      <c r="J74" s="914"/>
    </row>
    <row r="75" ht="12.75" customHeight="1">
      <c r="A75" s="899"/>
      <c r="B75" s="733"/>
      <c r="C75" s="733"/>
      <c r="D75" s="900" t="s">
        <v>1339</v>
      </c>
      <c r="E75" s="901"/>
      <c r="F75" s="901" t="s">
        <v>1340</v>
      </c>
      <c r="G75" s="904" t="s">
        <v>1352</v>
      </c>
      <c r="H75" s="733"/>
      <c r="I75" s="733"/>
      <c r="J75" s="899"/>
    </row>
    <row r="76" ht="12.75" customHeight="1">
      <c r="A76" s="899"/>
      <c r="B76" s="733" t="s">
        <v>1353</v>
      </c>
      <c r="C76" s="733"/>
      <c r="D76" s="903"/>
      <c r="E76" s="733"/>
      <c r="F76" s="442"/>
      <c r="G76" s="42"/>
      <c r="H76" s="733"/>
      <c r="I76" s="733"/>
      <c r="J76" s="899"/>
    </row>
    <row r="77" ht="12.75" customHeight="1">
      <c r="A77" s="915" t="s">
        <v>1354</v>
      </c>
      <c r="B77" s="916"/>
      <c r="C77" s="916"/>
      <c r="D77" s="916"/>
      <c r="E77" s="916"/>
      <c r="F77" s="916"/>
      <c r="G77" s="917"/>
      <c r="H77" s="918"/>
      <c r="I77" s="918"/>
      <c r="J77" s="919"/>
    </row>
    <row r="78" ht="12.75" customHeight="1">
      <c r="A78" s="899"/>
      <c r="B78" s="733"/>
      <c r="C78" s="332" t="s">
        <v>46</v>
      </c>
      <c r="D78" s="733"/>
      <c r="E78" s="733"/>
      <c r="F78" s="733"/>
      <c r="G78" s="920" t="s">
        <v>1355</v>
      </c>
      <c r="H78" s="733"/>
      <c r="I78" s="733"/>
      <c r="J78" s="899"/>
    </row>
    <row r="79" ht="12.75" customHeight="1">
      <c r="A79" s="514"/>
      <c r="B79" s="726" t="s">
        <v>1356</v>
      </c>
      <c r="C79" s="921"/>
      <c r="D79" s="726"/>
      <c r="E79" s="726"/>
      <c r="F79" s="726"/>
      <c r="G79" s="42"/>
      <c r="H79" s="726"/>
      <c r="I79" s="726"/>
      <c r="J79" s="514"/>
    </row>
    <row r="80" ht="12.75" customHeight="1">
      <c r="A80" s="425" t="s">
        <v>1357</v>
      </c>
      <c r="B80" s="426"/>
      <c r="C80" s="426"/>
      <c r="D80" s="426"/>
      <c r="E80" s="426"/>
      <c r="F80" s="426"/>
      <c r="G80" s="917"/>
      <c r="H80" s="426"/>
      <c r="I80" s="426"/>
      <c r="J80" s="898"/>
    </row>
    <row r="81" ht="12.75" customHeight="1">
      <c r="A81" s="899"/>
      <c r="B81" s="733"/>
      <c r="C81" s="332" t="s">
        <v>46</v>
      </c>
      <c r="D81" s="733"/>
      <c r="E81" s="733"/>
      <c r="F81" s="733"/>
      <c r="G81" s="922" t="s">
        <v>1358</v>
      </c>
      <c r="H81" s="733"/>
      <c r="I81" s="733"/>
      <c r="J81" s="840"/>
    </row>
    <row r="82" ht="12.75" customHeight="1">
      <c r="A82" s="238"/>
      <c r="B82" s="728" t="s">
        <v>1359</v>
      </c>
      <c r="C82" s="727"/>
      <c r="D82" s="728"/>
      <c r="E82" s="728"/>
      <c r="F82" s="728"/>
      <c r="G82" s="39"/>
      <c r="H82" s="728"/>
      <c r="I82" s="728"/>
      <c r="J82" s="866"/>
    </row>
    <row r="83" ht="12.75" customHeight="1">
      <c r="A83" s="733"/>
      <c r="B83" s="733" t="s">
        <v>1360</v>
      </c>
      <c r="C83" s="732"/>
      <c r="D83" s="733"/>
      <c r="E83" s="733"/>
      <c r="F83" s="733"/>
      <c r="G83" s="39"/>
      <c r="H83" s="733"/>
      <c r="I83" s="733"/>
      <c r="J83" s="840"/>
    </row>
    <row r="84" ht="12.75" customHeight="1">
      <c r="A84" s="733"/>
      <c r="B84" s="733" t="s">
        <v>1361</v>
      </c>
      <c r="C84" s="732"/>
      <c r="D84" s="733"/>
      <c r="E84" s="733"/>
      <c r="F84" s="733"/>
      <c r="G84" s="39"/>
      <c r="H84" s="733"/>
      <c r="I84" s="733"/>
      <c r="J84" s="840"/>
    </row>
    <row r="85" ht="12.75" customHeight="1">
      <c r="A85" s="733"/>
      <c r="B85" s="733" t="s">
        <v>1362</v>
      </c>
      <c r="C85" s="732"/>
      <c r="D85" s="733"/>
      <c r="E85" s="733"/>
      <c r="F85" s="733"/>
      <c r="G85" s="39"/>
      <c r="H85" s="733"/>
      <c r="I85" s="733"/>
      <c r="J85" s="840"/>
    </row>
    <row r="86" ht="12.75" customHeight="1">
      <c r="A86" s="911"/>
      <c r="B86" s="733" t="s">
        <v>1363</v>
      </c>
      <c r="C86" s="732"/>
      <c r="D86" s="733"/>
      <c r="E86" s="733"/>
      <c r="F86" s="733"/>
      <c r="G86" s="39"/>
      <c r="H86" s="733"/>
      <c r="I86" s="733"/>
      <c r="J86" s="840"/>
    </row>
    <row r="87" ht="12.75" customHeight="1">
      <c r="A87" s="911"/>
      <c r="B87" s="733" t="s">
        <v>1364</v>
      </c>
      <c r="C87" s="732"/>
      <c r="D87" s="733"/>
      <c r="E87" s="733"/>
      <c r="F87" s="733"/>
      <c r="G87" s="39"/>
      <c r="H87" s="733"/>
      <c r="I87" s="733"/>
      <c r="J87" s="840"/>
    </row>
    <row r="88" ht="12.75" customHeight="1">
      <c r="A88" s="911"/>
      <c r="B88" s="733" t="s">
        <v>1365</v>
      </c>
      <c r="C88" s="732"/>
      <c r="D88" s="733"/>
      <c r="E88" s="733"/>
      <c r="F88" s="733"/>
      <c r="G88" s="39"/>
      <c r="H88" s="733"/>
      <c r="I88" s="733"/>
      <c r="J88" s="840"/>
    </row>
    <row r="89" ht="12.75" customHeight="1">
      <c r="A89" s="864"/>
      <c r="B89" s="735" t="s">
        <v>1366</v>
      </c>
      <c r="C89" s="744"/>
      <c r="D89" s="735"/>
      <c r="E89" s="735"/>
      <c r="F89" s="735"/>
      <c r="G89" s="42"/>
      <c r="H89" s="735"/>
      <c r="I89" s="735"/>
      <c r="J89" s="907"/>
    </row>
    <row r="90" ht="12.75" customHeight="1">
      <c r="A90" s="425" t="s">
        <v>1367</v>
      </c>
      <c r="B90" s="426"/>
      <c r="C90" s="426"/>
      <c r="D90" s="426"/>
      <c r="E90" s="426"/>
      <c r="F90" s="426"/>
      <c r="G90" s="897"/>
      <c r="H90" s="426"/>
      <c r="I90" s="426"/>
      <c r="J90" s="914"/>
    </row>
    <row r="91" ht="12.75" customHeight="1">
      <c r="A91" s="923"/>
      <c r="B91" s="924"/>
      <c r="C91" s="449" t="s">
        <v>46</v>
      </c>
      <c r="D91" s="874"/>
      <c r="E91" s="874"/>
      <c r="F91" s="874"/>
      <c r="G91" s="922" t="s">
        <v>1368</v>
      </c>
      <c r="H91" s="874"/>
      <c r="I91" s="874"/>
      <c r="J91" s="925"/>
    </row>
    <row r="92" ht="24.0" customHeight="1">
      <c r="A92" s="926" t="s">
        <v>1369</v>
      </c>
      <c r="B92" s="927" t="s">
        <v>1370</v>
      </c>
      <c r="C92" s="928"/>
      <c r="D92" s="868"/>
      <c r="E92" s="868"/>
      <c r="F92" s="868"/>
      <c r="G92" s="39"/>
      <c r="H92" s="868"/>
      <c r="I92" s="868"/>
      <c r="J92" s="929"/>
    </row>
    <row r="93" ht="12.75" customHeight="1">
      <c r="A93" s="930"/>
      <c r="B93" s="924" t="s">
        <v>1371</v>
      </c>
      <c r="C93" s="931"/>
      <c r="D93" s="874"/>
      <c r="E93" s="874"/>
      <c r="F93" s="874"/>
      <c r="G93" s="39"/>
      <c r="H93" s="874"/>
      <c r="I93" s="874"/>
      <c r="J93" s="925"/>
    </row>
    <row r="94" ht="12.75" customHeight="1">
      <c r="A94" s="930"/>
      <c r="B94" s="924" t="s">
        <v>1372</v>
      </c>
      <c r="C94" s="931"/>
      <c r="D94" s="874"/>
      <c r="E94" s="874"/>
      <c r="F94" s="874"/>
      <c r="G94" s="39"/>
      <c r="H94" s="874"/>
      <c r="I94" s="874"/>
      <c r="J94" s="925"/>
    </row>
    <row r="95" ht="12.75" customHeight="1">
      <c r="A95" s="930"/>
      <c r="B95" s="924" t="s">
        <v>1373</v>
      </c>
      <c r="C95" s="931"/>
      <c r="D95" s="874"/>
      <c r="E95" s="874"/>
      <c r="F95" s="874"/>
      <c r="G95" s="39"/>
      <c r="H95" s="874"/>
      <c r="I95" s="874"/>
      <c r="J95" s="925"/>
    </row>
    <row r="96" ht="12.75" customHeight="1">
      <c r="A96" s="930"/>
      <c r="B96" s="924" t="s">
        <v>1374</v>
      </c>
      <c r="C96" s="931"/>
      <c r="D96" s="874"/>
      <c r="E96" s="874"/>
      <c r="F96" s="874"/>
      <c r="G96" s="39"/>
      <c r="H96" s="874"/>
      <c r="I96" s="874"/>
      <c r="J96" s="925"/>
    </row>
    <row r="97" ht="27.0" customHeight="1">
      <c r="A97" s="930"/>
      <c r="B97" s="924" t="s">
        <v>1375</v>
      </c>
      <c r="C97" s="931"/>
      <c r="D97" s="874"/>
      <c r="E97" s="874"/>
      <c r="F97" s="874"/>
      <c r="G97" s="39"/>
      <c r="H97" s="874"/>
      <c r="I97" s="874"/>
      <c r="J97" s="925"/>
    </row>
    <row r="98" ht="15.75" customHeight="1">
      <c r="A98" s="930"/>
      <c r="B98" s="924" t="s">
        <v>1376</v>
      </c>
      <c r="C98" s="931"/>
      <c r="D98" s="874"/>
      <c r="E98" s="874"/>
      <c r="F98" s="874"/>
      <c r="G98" s="39"/>
      <c r="H98" s="874"/>
      <c r="I98" s="874"/>
      <c r="J98" s="925"/>
    </row>
    <row r="99" ht="33.0" customHeight="1">
      <c r="A99" s="930"/>
      <c r="B99" s="924" t="s">
        <v>1377</v>
      </c>
      <c r="C99" s="931"/>
      <c r="D99" s="874"/>
      <c r="E99" s="874"/>
      <c r="F99" s="874"/>
      <c r="G99" s="39"/>
      <c r="H99" s="874"/>
      <c r="I99" s="874"/>
      <c r="J99" s="925"/>
    </row>
    <row r="100" ht="12.75" customHeight="1">
      <c r="A100" s="932"/>
      <c r="B100" s="560" t="s">
        <v>1378</v>
      </c>
      <c r="C100" s="933"/>
      <c r="D100" s="872"/>
      <c r="E100" s="872"/>
      <c r="F100" s="872"/>
      <c r="G100" s="42"/>
      <c r="H100" s="872"/>
      <c r="I100" s="872"/>
      <c r="J100" s="934"/>
    </row>
    <row r="101" ht="12.75" customHeight="1">
      <c r="A101" s="425" t="s">
        <v>1379</v>
      </c>
      <c r="B101" s="935"/>
      <c r="C101" s="426"/>
      <c r="D101" s="426"/>
      <c r="E101" s="426"/>
      <c r="F101" s="426"/>
      <c r="G101" s="935"/>
      <c r="H101" s="425"/>
      <c r="I101" s="426"/>
      <c r="J101" s="914"/>
    </row>
    <row r="102" ht="12.75" customHeight="1">
      <c r="A102" s="911"/>
      <c r="B102" s="936"/>
      <c r="C102" s="332" t="s">
        <v>46</v>
      </c>
      <c r="D102" s="293"/>
      <c r="E102" s="293"/>
      <c r="F102" s="293"/>
      <c r="G102" s="937" t="s">
        <v>1380</v>
      </c>
      <c r="H102" s="938"/>
      <c r="I102" s="733"/>
      <c r="J102" s="834"/>
    </row>
    <row r="103" ht="12.75" customHeight="1">
      <c r="A103" s="832"/>
      <c r="B103" s="939" t="s">
        <v>1381</v>
      </c>
      <c r="C103" s="565"/>
      <c r="D103" s="287"/>
      <c r="E103" s="287"/>
      <c r="F103" s="287"/>
      <c r="G103" s="39"/>
      <c r="H103" s="940"/>
      <c r="I103" s="728"/>
      <c r="J103" s="833"/>
    </row>
    <row r="104" ht="12.75" customHeight="1">
      <c r="A104" s="911"/>
      <c r="B104" s="936" t="s">
        <v>1382</v>
      </c>
      <c r="C104" s="363"/>
      <c r="D104" s="293"/>
      <c r="E104" s="293"/>
      <c r="F104" s="293"/>
      <c r="G104" s="39"/>
      <c r="H104" s="938"/>
      <c r="I104" s="733"/>
      <c r="J104" s="834"/>
    </row>
    <row r="105" ht="12.75" customHeight="1">
      <c r="A105" s="911"/>
      <c r="B105" s="936" t="s">
        <v>1383</v>
      </c>
      <c r="C105" s="363"/>
      <c r="D105" s="293"/>
      <c r="E105" s="293"/>
      <c r="F105" s="293"/>
      <c r="G105" s="39"/>
      <c r="H105" s="938"/>
      <c r="I105" s="733"/>
      <c r="J105" s="834"/>
    </row>
    <row r="106" ht="12.75" customHeight="1">
      <c r="A106" s="864"/>
      <c r="B106" s="941" t="s">
        <v>1384</v>
      </c>
      <c r="C106" s="368"/>
      <c r="D106" s="301"/>
      <c r="E106" s="301"/>
      <c r="F106" s="301"/>
      <c r="G106" s="42"/>
      <c r="H106" s="942"/>
      <c r="I106" s="735"/>
      <c r="J106" s="847"/>
    </row>
    <row r="107" ht="12.75" customHeight="1">
      <c r="A107" s="425" t="s">
        <v>1385</v>
      </c>
      <c r="B107" s="426"/>
      <c r="C107" s="426"/>
      <c r="D107" s="426"/>
      <c r="E107" s="426"/>
      <c r="F107" s="426"/>
      <c r="G107" s="897"/>
      <c r="H107" s="426"/>
      <c r="I107" s="426"/>
      <c r="J107" s="914"/>
    </row>
    <row r="108" ht="15.75" customHeight="1">
      <c r="A108" s="170" t="s">
        <v>1386</v>
      </c>
      <c r="B108" s="900" t="s">
        <v>1387</v>
      </c>
      <c r="C108" s="900" t="s">
        <v>1388</v>
      </c>
      <c r="D108" s="900" t="s">
        <v>46</v>
      </c>
      <c r="E108" s="943"/>
      <c r="F108" s="944"/>
      <c r="G108" s="945" t="s">
        <v>1389</v>
      </c>
      <c r="H108" s="946"/>
      <c r="I108" s="946"/>
      <c r="J108" s="947"/>
    </row>
    <row r="109" ht="30.0" customHeight="1">
      <c r="A109" s="39"/>
      <c r="B109" s="948"/>
      <c r="C109" s="948"/>
      <c r="D109" s="852"/>
      <c r="E109" s="949"/>
      <c r="F109" s="950"/>
      <c r="G109" s="135"/>
      <c r="H109" s="853"/>
      <c r="I109" s="853"/>
      <c r="J109" s="899"/>
    </row>
    <row r="110" ht="12.75" customHeight="1">
      <c r="A110" s="39"/>
      <c r="B110" s="948"/>
      <c r="C110" s="948"/>
      <c r="D110" s="852"/>
      <c r="E110" s="949"/>
      <c r="F110" s="951"/>
      <c r="G110" s="135"/>
      <c r="H110" s="952"/>
      <c r="I110" s="952"/>
      <c r="J110" s="17"/>
    </row>
    <row r="111" ht="12.75" customHeight="1">
      <c r="A111" s="39"/>
      <c r="B111" s="948"/>
      <c r="C111" s="948"/>
      <c r="D111" s="852"/>
      <c r="E111" s="949"/>
      <c r="F111" s="951"/>
      <c r="G111" s="135"/>
      <c r="H111" s="952"/>
      <c r="I111" s="952"/>
      <c r="J111" s="17"/>
    </row>
    <row r="112" ht="12.75" customHeight="1">
      <c r="A112" s="39"/>
      <c r="B112" s="948"/>
      <c r="C112" s="948"/>
      <c r="D112" s="852"/>
      <c r="E112" s="949"/>
      <c r="F112" s="951"/>
      <c r="G112" s="135"/>
      <c r="H112" s="952"/>
      <c r="I112" s="952"/>
      <c r="J112" s="953"/>
    </row>
    <row r="113" ht="12.75" customHeight="1">
      <c r="A113" s="39"/>
      <c r="B113" s="948"/>
      <c r="C113" s="948"/>
      <c r="D113" s="852"/>
      <c r="E113" s="949"/>
      <c r="F113" s="951"/>
      <c r="G113" s="135"/>
      <c r="H113" s="952"/>
      <c r="I113" s="952"/>
      <c r="J113" s="953"/>
    </row>
    <row r="114" ht="12.75" customHeight="1">
      <c r="A114" s="42"/>
      <c r="B114" s="948"/>
      <c r="C114" s="948"/>
      <c r="D114" s="954"/>
      <c r="E114" s="955"/>
      <c r="F114" s="956"/>
      <c r="G114" s="15"/>
      <c r="H114" s="957"/>
      <c r="I114" s="957"/>
      <c r="J114" s="958"/>
    </row>
    <row r="115" ht="12.75" customHeight="1">
      <c r="A115" s="959"/>
      <c r="B115" s="960"/>
      <c r="C115" s="960"/>
      <c r="D115" s="961"/>
      <c r="E115" s="961"/>
      <c r="F115" s="961"/>
      <c r="G115" s="962"/>
      <c r="H115" s="961"/>
      <c r="I115" s="961"/>
      <c r="J115" s="963"/>
    </row>
    <row r="116" ht="15.75" customHeight="1">
      <c r="A116" s="964"/>
      <c r="B116" s="965"/>
      <c r="C116" s="965"/>
      <c r="D116" s="966"/>
      <c r="E116" s="966"/>
      <c r="F116" s="966"/>
      <c r="G116" s="967"/>
      <c r="H116" s="966"/>
      <c r="I116" s="966"/>
      <c r="J116" s="968"/>
    </row>
    <row r="117" ht="12.75" customHeight="1">
      <c r="A117" s="964"/>
      <c r="B117" s="965"/>
      <c r="C117" s="965"/>
      <c r="D117" s="966"/>
      <c r="E117" s="966"/>
      <c r="F117" s="966"/>
      <c r="G117" s="967"/>
      <c r="H117" s="966"/>
      <c r="I117" s="966"/>
      <c r="J117" s="968"/>
    </row>
    <row r="118" ht="12.75" customHeight="1">
      <c r="A118" s="964"/>
      <c r="B118" s="965"/>
      <c r="C118" s="965"/>
      <c r="D118" s="966"/>
      <c r="E118" s="966"/>
      <c r="F118" s="966"/>
      <c r="G118" s="967"/>
      <c r="H118" s="966"/>
      <c r="I118" s="966"/>
      <c r="J118" s="968"/>
    </row>
    <row r="119" ht="12.75" customHeight="1">
      <c r="A119" s="964"/>
      <c r="B119" s="965"/>
      <c r="C119" s="965"/>
      <c r="D119" s="966"/>
      <c r="E119" s="966"/>
      <c r="F119" s="966"/>
      <c r="G119" s="967"/>
      <c r="H119" s="966"/>
      <c r="I119" s="966"/>
      <c r="J119" s="968"/>
    </row>
    <row r="120" ht="12.75" customHeight="1">
      <c r="A120" s="964"/>
      <c r="B120" s="965"/>
      <c r="C120" s="965"/>
      <c r="D120" s="966"/>
      <c r="E120" s="966"/>
      <c r="F120" s="966"/>
      <c r="G120" s="967"/>
      <c r="H120" s="966"/>
      <c r="I120" s="966"/>
      <c r="J120" s="968"/>
    </row>
    <row r="121" ht="12.75" customHeight="1">
      <c r="A121" s="964"/>
      <c r="B121" s="965"/>
      <c r="C121" s="965"/>
      <c r="D121" s="966"/>
      <c r="E121" s="966"/>
      <c r="F121" s="966"/>
      <c r="G121" s="967"/>
      <c r="H121" s="966"/>
      <c r="I121" s="966"/>
      <c r="J121" s="968"/>
    </row>
    <row r="122" ht="12.75" customHeight="1">
      <c r="A122" s="964"/>
      <c r="B122" s="965"/>
      <c r="C122" s="965"/>
      <c r="D122" s="965"/>
      <c r="E122" s="965"/>
      <c r="F122" s="965"/>
      <c r="G122" s="969"/>
      <c r="H122" s="965"/>
      <c r="I122" s="965"/>
      <c r="J122" s="968"/>
    </row>
    <row r="123" ht="12.75" customHeight="1">
      <c r="A123" s="964"/>
      <c r="B123" s="965"/>
      <c r="C123" s="965"/>
      <c r="D123" s="965"/>
      <c r="E123" s="965"/>
      <c r="F123" s="965"/>
      <c r="G123" s="969"/>
      <c r="H123" s="965"/>
      <c r="I123" s="965"/>
      <c r="J123" s="968"/>
    </row>
    <row r="124" ht="12.75" customHeight="1">
      <c r="A124" s="964"/>
      <c r="B124" s="965"/>
      <c r="C124" s="965"/>
      <c r="D124" s="966"/>
      <c r="E124" s="966"/>
      <c r="F124" s="966"/>
      <c r="G124" s="967"/>
      <c r="H124" s="966"/>
      <c r="I124" s="966"/>
      <c r="J124" s="968"/>
    </row>
    <row r="125" ht="12.75" customHeight="1">
      <c r="A125" s="964"/>
      <c r="B125" s="965"/>
      <c r="C125" s="965"/>
      <c r="D125" s="966"/>
      <c r="E125" s="966"/>
      <c r="F125" s="966"/>
      <c r="G125" s="967"/>
      <c r="H125" s="966"/>
      <c r="I125" s="966"/>
      <c r="J125" s="968"/>
    </row>
    <row r="126" ht="12.75" customHeight="1">
      <c r="A126" s="964"/>
      <c r="B126" s="965"/>
      <c r="C126" s="965"/>
      <c r="D126" s="966"/>
      <c r="E126" s="966"/>
      <c r="F126" s="966"/>
      <c r="G126" s="967"/>
      <c r="H126" s="966"/>
      <c r="I126" s="966"/>
      <c r="J126" s="968"/>
    </row>
    <row r="127" ht="12.75" customHeight="1">
      <c r="A127" s="964"/>
      <c r="B127" s="965"/>
      <c r="C127" s="965"/>
      <c r="D127" s="966"/>
      <c r="E127" s="966"/>
      <c r="F127" s="966"/>
      <c r="G127" s="967"/>
      <c r="H127" s="966"/>
      <c r="I127" s="966"/>
      <c r="J127" s="968"/>
    </row>
    <row r="128" ht="12.75" customHeight="1">
      <c r="A128" s="964"/>
      <c r="B128" s="965"/>
      <c r="C128" s="965"/>
      <c r="D128" s="970"/>
      <c r="E128" s="971"/>
      <c r="F128" s="76"/>
      <c r="G128" s="76"/>
      <c r="H128" s="76"/>
      <c r="I128" s="77"/>
      <c r="J128" s="968"/>
    </row>
    <row r="129" ht="12.75" customHeight="1">
      <c r="A129" s="964"/>
      <c r="B129" s="965"/>
      <c r="C129" s="965"/>
      <c r="D129" s="972"/>
      <c r="E129" s="973"/>
      <c r="F129" s="973"/>
      <c r="G129" s="974"/>
      <c r="H129" s="973"/>
      <c r="I129" s="973"/>
      <c r="J129" s="968"/>
    </row>
    <row r="130" ht="12.75" customHeight="1">
      <c r="A130" s="964"/>
      <c r="B130" s="965"/>
      <c r="C130" s="965"/>
      <c r="D130" s="972"/>
      <c r="E130" s="970"/>
      <c r="F130" s="970"/>
      <c r="G130" s="975"/>
      <c r="H130" s="970"/>
      <c r="I130" s="970"/>
      <c r="J130" s="968"/>
    </row>
    <row r="131" ht="12.75" customHeight="1">
      <c r="A131" s="976"/>
      <c r="B131" s="976"/>
      <c r="C131" s="976"/>
      <c r="D131" s="972"/>
      <c r="E131" s="970"/>
      <c r="F131" s="970"/>
      <c r="G131" s="975"/>
      <c r="H131" s="970"/>
      <c r="I131" s="970"/>
      <c r="J131" s="968"/>
    </row>
    <row r="132" ht="12.75" customHeight="1">
      <c r="A132" s="976"/>
      <c r="B132" s="976"/>
      <c r="C132" s="976"/>
      <c r="D132" s="972"/>
      <c r="E132" s="970"/>
      <c r="F132" s="970"/>
      <c r="G132" s="975"/>
      <c r="H132" s="970"/>
      <c r="I132" s="970"/>
      <c r="J132" s="968"/>
    </row>
    <row r="133" ht="12.75" customHeight="1">
      <c r="A133" s="976"/>
      <c r="B133" s="976"/>
      <c r="C133" s="976"/>
      <c r="D133" s="972"/>
      <c r="E133" s="970"/>
      <c r="F133" s="970"/>
      <c r="G133" s="975"/>
      <c r="H133" s="970"/>
      <c r="I133" s="970"/>
      <c r="J133" s="968"/>
    </row>
    <row r="134" ht="12.75" customHeight="1">
      <c r="A134" s="976"/>
      <c r="B134" s="976"/>
      <c r="C134" s="976"/>
      <c r="D134" s="965"/>
      <c r="E134" s="965"/>
      <c r="F134" s="965"/>
      <c r="G134" s="969"/>
      <c r="H134" s="965"/>
      <c r="I134" s="965"/>
      <c r="J134" s="968"/>
    </row>
    <row r="135" ht="12.75" customHeight="1">
      <c r="A135" s="976"/>
      <c r="B135" s="976"/>
      <c r="C135" s="976"/>
      <c r="D135" s="976"/>
      <c r="E135" s="976"/>
      <c r="F135" s="976"/>
      <c r="G135" s="969"/>
      <c r="H135" s="976"/>
      <c r="I135" s="976"/>
      <c r="J135" s="968"/>
    </row>
    <row r="136" ht="12.75" customHeight="1">
      <c r="A136" s="976"/>
      <c r="B136" s="976"/>
      <c r="C136" s="976"/>
      <c r="D136" s="976"/>
      <c r="E136" s="976"/>
      <c r="F136" s="976"/>
      <c r="G136" s="969"/>
      <c r="H136" s="976"/>
      <c r="I136" s="976"/>
      <c r="J136" s="968"/>
    </row>
    <row r="137" ht="12.75" customHeight="1">
      <c r="A137" s="976"/>
      <c r="B137" s="976"/>
      <c r="C137" s="976"/>
      <c r="D137" s="976"/>
      <c r="E137" s="976"/>
      <c r="F137" s="976"/>
      <c r="G137" s="969"/>
      <c r="H137" s="976"/>
      <c r="I137" s="976"/>
      <c r="J137" s="968"/>
    </row>
    <row r="138" ht="12.75" customHeight="1">
      <c r="A138" s="976"/>
      <c r="B138" s="976"/>
      <c r="C138" s="976"/>
      <c r="D138" s="976"/>
      <c r="E138" s="976"/>
      <c r="F138" s="976"/>
      <c r="G138" s="969"/>
      <c r="H138" s="976"/>
      <c r="I138" s="976"/>
      <c r="J138" s="968"/>
    </row>
    <row r="139" ht="12.75" customHeight="1">
      <c r="A139" s="976"/>
      <c r="B139" s="976"/>
      <c r="C139" s="976"/>
      <c r="D139" s="976"/>
      <c r="E139" s="976"/>
      <c r="F139" s="976"/>
      <c r="G139" s="969"/>
      <c r="H139" s="976"/>
      <c r="I139" s="976"/>
      <c r="J139" s="968"/>
    </row>
    <row r="140" ht="12.75" customHeight="1">
      <c r="A140" s="976"/>
      <c r="B140" s="976"/>
      <c r="C140" s="976"/>
      <c r="D140" s="976"/>
      <c r="E140" s="976"/>
      <c r="F140" s="976"/>
      <c r="G140" s="969"/>
      <c r="H140" s="976"/>
      <c r="I140" s="976"/>
      <c r="J140" s="968"/>
    </row>
    <row r="141" ht="12.75" customHeight="1">
      <c r="A141" s="976"/>
      <c r="B141" s="976"/>
      <c r="C141" s="976"/>
      <c r="D141" s="976"/>
      <c r="E141" s="976"/>
      <c r="F141" s="976"/>
      <c r="G141" s="969"/>
      <c r="H141" s="976"/>
      <c r="I141" s="976"/>
      <c r="J141" s="968"/>
    </row>
    <row r="142" ht="12.75" customHeight="1">
      <c r="A142" s="976"/>
      <c r="B142" s="976"/>
      <c r="C142" s="976"/>
      <c r="D142" s="976"/>
      <c r="E142" s="976"/>
      <c r="F142" s="976"/>
      <c r="G142" s="969"/>
      <c r="H142" s="976"/>
      <c r="I142" s="976"/>
      <c r="J142" s="968"/>
    </row>
    <row r="143" ht="12.75" customHeight="1">
      <c r="A143" s="976"/>
      <c r="B143" s="976"/>
      <c r="C143" s="976"/>
      <c r="D143" s="976"/>
      <c r="E143" s="976"/>
      <c r="F143" s="976"/>
      <c r="G143" s="969"/>
      <c r="H143" s="976"/>
      <c r="I143" s="976"/>
      <c r="J143" s="968"/>
    </row>
    <row r="144" ht="12.75" customHeight="1">
      <c r="A144" s="976"/>
      <c r="B144" s="976"/>
      <c r="C144" s="976"/>
      <c r="D144" s="976"/>
      <c r="E144" s="976"/>
      <c r="F144" s="976"/>
      <c r="G144" s="969"/>
      <c r="H144" s="976"/>
      <c r="I144" s="976"/>
      <c r="J144" s="968"/>
    </row>
    <row r="145" ht="12.75" customHeight="1">
      <c r="A145" s="976"/>
      <c r="B145" s="976"/>
      <c r="C145" s="976"/>
      <c r="D145" s="976"/>
      <c r="E145" s="976"/>
      <c r="F145" s="976"/>
      <c r="G145" s="969"/>
      <c r="H145" s="976"/>
      <c r="I145" s="976"/>
      <c r="J145" s="968"/>
    </row>
    <row r="146" ht="12.75" customHeight="1">
      <c r="A146" s="976"/>
      <c r="B146" s="976"/>
      <c r="C146" s="976"/>
      <c r="D146" s="976"/>
      <c r="E146" s="976"/>
      <c r="F146" s="976"/>
      <c r="G146" s="969"/>
      <c r="H146" s="976"/>
      <c r="I146" s="976"/>
      <c r="J146" s="968"/>
    </row>
    <row r="147" ht="12.75" customHeight="1">
      <c r="A147" s="976"/>
      <c r="B147" s="976"/>
      <c r="C147" s="976"/>
      <c r="D147" s="976"/>
      <c r="E147" s="976"/>
      <c r="F147" s="976"/>
      <c r="G147" s="969"/>
      <c r="H147" s="976"/>
      <c r="I147" s="976"/>
      <c r="J147" s="968"/>
    </row>
    <row r="148" ht="12.75" customHeight="1">
      <c r="A148" s="976"/>
      <c r="B148" s="976"/>
      <c r="C148" s="976"/>
      <c r="D148" s="976"/>
      <c r="E148" s="976"/>
      <c r="F148" s="976"/>
      <c r="G148" s="969"/>
      <c r="H148" s="976"/>
      <c r="I148" s="976"/>
      <c r="J148" s="968"/>
    </row>
    <row r="149" ht="12.75" customHeight="1">
      <c r="A149" s="976"/>
      <c r="B149" s="976"/>
      <c r="C149" s="976"/>
      <c r="D149" s="976"/>
      <c r="E149" s="976"/>
      <c r="F149" s="976"/>
      <c r="G149" s="969"/>
      <c r="H149" s="976"/>
      <c r="I149" s="976"/>
      <c r="J149" s="968"/>
    </row>
    <row r="150" ht="12.75" customHeight="1">
      <c r="A150" s="976"/>
      <c r="B150" s="976"/>
      <c r="C150" s="976"/>
      <c r="D150" s="976"/>
      <c r="E150" s="976"/>
      <c r="F150" s="976"/>
      <c r="G150" s="969"/>
      <c r="H150" s="976"/>
      <c r="I150" s="976"/>
      <c r="J150" s="968"/>
    </row>
    <row r="151" ht="12.75" customHeight="1">
      <c r="A151" s="976"/>
      <c r="B151" s="976"/>
      <c r="C151" s="976"/>
      <c r="D151" s="976"/>
      <c r="E151" s="976"/>
      <c r="F151" s="976"/>
      <c r="G151" s="969"/>
      <c r="H151" s="976"/>
      <c r="I151" s="976"/>
      <c r="J151" s="968"/>
    </row>
    <row r="152" ht="12.75" customHeight="1">
      <c r="A152" s="976"/>
      <c r="B152" s="976"/>
      <c r="C152" s="976"/>
      <c r="D152" s="976"/>
      <c r="E152" s="976"/>
      <c r="F152" s="976"/>
      <c r="G152" s="969"/>
      <c r="H152" s="976"/>
      <c r="I152" s="976"/>
      <c r="J152" s="968"/>
    </row>
    <row r="153" ht="12.75" customHeight="1">
      <c r="A153" s="976"/>
      <c r="B153" s="976"/>
      <c r="C153" s="976"/>
      <c r="D153" s="976"/>
      <c r="E153" s="976"/>
      <c r="F153" s="976"/>
      <c r="G153" s="969"/>
      <c r="H153" s="976"/>
      <c r="I153" s="976"/>
      <c r="J153" s="968"/>
    </row>
    <row r="154" ht="12.75" customHeight="1">
      <c r="A154" s="976"/>
      <c r="B154" s="976"/>
      <c r="C154" s="976"/>
      <c r="D154" s="976"/>
      <c r="E154" s="976"/>
      <c r="F154" s="976"/>
      <c r="G154" s="969"/>
      <c r="H154" s="976"/>
      <c r="I154" s="976"/>
      <c r="J154" s="968"/>
    </row>
    <row r="155" ht="12.75" customHeight="1">
      <c r="A155" s="976"/>
      <c r="B155" s="976"/>
      <c r="C155" s="976"/>
      <c r="D155" s="976"/>
      <c r="E155" s="976"/>
      <c r="F155" s="976"/>
      <c r="G155" s="969"/>
      <c r="H155" s="976"/>
      <c r="I155" s="976"/>
      <c r="J155" s="968"/>
    </row>
    <row r="156" ht="12.75" customHeight="1">
      <c r="A156" s="976"/>
      <c r="B156" s="976"/>
      <c r="C156" s="976"/>
      <c r="D156" s="976"/>
      <c r="E156" s="976"/>
      <c r="F156" s="976"/>
      <c r="G156" s="969"/>
      <c r="H156" s="976"/>
      <c r="I156" s="976"/>
      <c r="J156" s="968"/>
    </row>
    <row r="157" ht="12.75" customHeight="1">
      <c r="A157" s="976"/>
      <c r="B157" s="976"/>
      <c r="C157" s="976"/>
      <c r="D157" s="976"/>
      <c r="E157" s="976"/>
      <c r="F157" s="976"/>
      <c r="G157" s="969"/>
      <c r="H157" s="976"/>
      <c r="I157" s="976"/>
      <c r="J157" s="968"/>
    </row>
    <row r="158" ht="12.75" customHeight="1">
      <c r="A158" s="976"/>
      <c r="B158" s="976"/>
      <c r="C158" s="976"/>
      <c r="D158" s="976"/>
      <c r="E158" s="976"/>
      <c r="F158" s="976"/>
      <c r="G158" s="969"/>
      <c r="H158" s="976"/>
      <c r="I158" s="976"/>
      <c r="J158" s="968"/>
    </row>
    <row r="159" ht="12.75" customHeight="1">
      <c r="A159" s="976"/>
      <c r="B159" s="976"/>
      <c r="C159" s="976"/>
      <c r="D159" s="976"/>
      <c r="E159" s="976"/>
      <c r="F159" s="976"/>
      <c r="G159" s="969"/>
      <c r="H159" s="976"/>
      <c r="I159" s="976"/>
      <c r="J159" s="968"/>
    </row>
    <row r="160" ht="12.75" customHeight="1">
      <c r="A160" s="976"/>
      <c r="B160" s="976"/>
      <c r="C160" s="976"/>
      <c r="D160" s="976"/>
      <c r="E160" s="976"/>
      <c r="F160" s="976"/>
      <c r="G160" s="969"/>
      <c r="H160" s="976"/>
      <c r="I160" s="976"/>
      <c r="J160" s="968"/>
    </row>
    <row r="161" ht="12.75" customHeight="1">
      <c r="A161" s="976"/>
      <c r="B161" s="976"/>
      <c r="C161" s="976"/>
      <c r="D161" s="976"/>
      <c r="E161" s="976"/>
      <c r="F161" s="976"/>
      <c r="G161" s="969"/>
      <c r="H161" s="976"/>
      <c r="I161" s="976"/>
      <c r="J161" s="968"/>
    </row>
    <row r="162" ht="12.75" customHeight="1">
      <c r="A162" s="976"/>
      <c r="B162" s="976"/>
      <c r="C162" s="976"/>
      <c r="D162" s="976"/>
      <c r="E162" s="976"/>
      <c r="F162" s="976"/>
      <c r="G162" s="969"/>
      <c r="H162" s="976"/>
      <c r="I162" s="976"/>
      <c r="J162" s="968"/>
    </row>
    <row r="163" ht="12.75" customHeight="1">
      <c r="A163" s="976"/>
      <c r="B163" s="976"/>
      <c r="C163" s="976"/>
      <c r="D163" s="976"/>
      <c r="E163" s="976"/>
      <c r="F163" s="976"/>
      <c r="G163" s="969"/>
      <c r="H163" s="976"/>
      <c r="I163" s="976"/>
      <c r="J163" s="968"/>
    </row>
    <row r="164" ht="12.75" customHeight="1">
      <c r="A164" s="976"/>
      <c r="B164" s="976"/>
      <c r="C164" s="976"/>
      <c r="D164" s="976"/>
      <c r="E164" s="976"/>
      <c r="F164" s="976"/>
      <c r="G164" s="969"/>
      <c r="H164" s="976"/>
      <c r="I164" s="976"/>
      <c r="J164" s="968"/>
    </row>
    <row r="165" ht="12.75" customHeight="1">
      <c r="A165" s="686"/>
      <c r="B165" s="686"/>
      <c r="C165" s="686"/>
      <c r="D165" s="686"/>
      <c r="E165" s="686"/>
      <c r="F165" s="686"/>
      <c r="G165" s="653"/>
      <c r="H165" s="686"/>
      <c r="I165" s="686"/>
      <c r="J165" s="977"/>
    </row>
    <row r="166" ht="12.75" customHeight="1">
      <c r="A166" s="686"/>
      <c r="B166" s="686"/>
      <c r="C166" s="686"/>
      <c r="D166" s="686"/>
      <c r="E166" s="686"/>
      <c r="F166" s="686"/>
      <c r="G166" s="653"/>
      <c r="H166" s="686"/>
      <c r="I166" s="686"/>
      <c r="J166" s="977"/>
    </row>
    <row r="167" ht="12.75" customHeight="1">
      <c r="A167" s="686"/>
      <c r="B167" s="686"/>
      <c r="C167" s="686"/>
      <c r="D167" s="686"/>
      <c r="E167" s="686"/>
      <c r="F167" s="686"/>
      <c r="G167" s="653"/>
      <c r="H167" s="686"/>
      <c r="I167" s="686"/>
      <c r="J167" s="977"/>
    </row>
    <row r="168" ht="12.75" customHeight="1">
      <c r="A168" s="686"/>
      <c r="B168" s="686"/>
      <c r="C168" s="686"/>
      <c r="D168" s="686"/>
      <c r="E168" s="686"/>
      <c r="F168" s="686"/>
      <c r="G168" s="653"/>
      <c r="H168" s="686"/>
      <c r="I168" s="686"/>
      <c r="J168" s="977"/>
    </row>
    <row r="169" ht="12.75" customHeight="1">
      <c r="A169" s="686"/>
      <c r="B169" s="686"/>
      <c r="C169" s="686"/>
      <c r="D169" s="686"/>
      <c r="E169" s="686"/>
      <c r="F169" s="686"/>
      <c r="G169" s="653"/>
      <c r="H169" s="686"/>
      <c r="I169" s="686"/>
      <c r="J169" s="977"/>
    </row>
    <row r="170" ht="12.75" customHeight="1">
      <c r="A170" s="686"/>
      <c r="B170" s="686"/>
      <c r="C170" s="686"/>
      <c r="D170" s="686"/>
      <c r="E170" s="686"/>
      <c r="F170" s="686"/>
      <c r="G170" s="653"/>
      <c r="H170" s="686"/>
      <c r="I170" s="686"/>
      <c r="J170" s="977"/>
    </row>
    <row r="171" ht="12.75" customHeight="1">
      <c r="A171" s="686"/>
      <c r="B171" s="686"/>
      <c r="C171" s="686"/>
      <c r="D171" s="686"/>
      <c r="E171" s="686"/>
      <c r="F171" s="686"/>
      <c r="G171" s="653"/>
      <c r="H171" s="686"/>
      <c r="I171" s="686"/>
      <c r="J171" s="977"/>
    </row>
    <row r="172" ht="12.75" customHeight="1">
      <c r="A172" s="686"/>
      <c r="B172" s="686"/>
      <c r="C172" s="686"/>
      <c r="D172" s="686"/>
      <c r="E172" s="686"/>
      <c r="F172" s="686"/>
      <c r="G172" s="653"/>
      <c r="H172" s="686"/>
      <c r="I172" s="686"/>
      <c r="J172" s="977"/>
    </row>
    <row r="173" ht="12.75" customHeight="1">
      <c r="A173" s="686"/>
      <c r="B173" s="686"/>
      <c r="C173" s="686"/>
      <c r="D173" s="686"/>
      <c r="E173" s="686"/>
      <c r="F173" s="686"/>
      <c r="G173" s="653"/>
      <c r="H173" s="686"/>
      <c r="I173" s="686"/>
      <c r="J173" s="977"/>
    </row>
    <row r="174" ht="12.75" customHeight="1">
      <c r="A174" s="686"/>
      <c r="B174" s="686"/>
      <c r="C174" s="686"/>
      <c r="D174" s="686"/>
      <c r="E174" s="686"/>
      <c r="F174" s="686"/>
      <c r="G174" s="653"/>
      <c r="H174" s="686"/>
      <c r="I174" s="686"/>
      <c r="J174" s="977"/>
    </row>
    <row r="175" ht="12.75" customHeight="1">
      <c r="A175" s="686"/>
      <c r="B175" s="686"/>
      <c r="C175" s="686"/>
      <c r="D175" s="686"/>
      <c r="E175" s="686"/>
      <c r="F175" s="686"/>
      <c r="G175" s="653"/>
      <c r="H175" s="686"/>
      <c r="I175" s="686"/>
      <c r="J175" s="977"/>
    </row>
    <row r="176" ht="12.75" customHeight="1">
      <c r="A176" s="686"/>
      <c r="B176" s="686"/>
      <c r="C176" s="686"/>
      <c r="D176" s="686"/>
      <c r="E176" s="686"/>
      <c r="F176" s="686"/>
      <c r="G176" s="653"/>
      <c r="H176" s="686"/>
      <c r="I176" s="686"/>
      <c r="J176" s="977"/>
    </row>
    <row r="177" ht="12.75" customHeight="1">
      <c r="A177" s="686"/>
      <c r="B177" s="686"/>
      <c r="C177" s="686"/>
      <c r="D177" s="686"/>
      <c r="E177" s="686"/>
      <c r="F177" s="686"/>
      <c r="G177" s="653"/>
      <c r="H177" s="686"/>
      <c r="I177" s="686"/>
      <c r="J177" s="977"/>
    </row>
    <row r="178" ht="12.75" customHeight="1">
      <c r="A178" s="686"/>
      <c r="B178" s="686"/>
      <c r="C178" s="686"/>
      <c r="D178" s="686"/>
      <c r="E178" s="686"/>
      <c r="F178" s="686"/>
      <c r="G178" s="653"/>
      <c r="H178" s="686"/>
      <c r="I178" s="686"/>
      <c r="J178" s="977"/>
    </row>
    <row r="179" ht="12.75" customHeight="1">
      <c r="A179" s="686"/>
      <c r="B179" s="686"/>
      <c r="C179" s="686"/>
      <c r="D179" s="686"/>
      <c r="E179" s="686"/>
      <c r="F179" s="686"/>
      <c r="G179" s="653"/>
      <c r="H179" s="686"/>
      <c r="I179" s="686"/>
      <c r="J179" s="977"/>
    </row>
    <row r="180" ht="12.75" customHeight="1">
      <c r="A180" s="686"/>
      <c r="B180" s="686"/>
      <c r="C180" s="686"/>
      <c r="D180" s="686"/>
      <c r="E180" s="686"/>
      <c r="F180" s="686"/>
      <c r="G180" s="653"/>
      <c r="H180" s="686"/>
      <c r="I180" s="686"/>
      <c r="J180" s="977"/>
    </row>
    <row r="181" ht="12.75" customHeight="1">
      <c r="A181" s="686"/>
      <c r="B181" s="686"/>
      <c r="C181" s="686"/>
      <c r="D181" s="686"/>
      <c r="E181" s="686"/>
      <c r="F181" s="686"/>
      <c r="G181" s="653"/>
      <c r="H181" s="686"/>
      <c r="I181" s="686"/>
      <c r="J181" s="977"/>
    </row>
    <row r="182" ht="12.75" customHeight="1">
      <c r="A182" s="686"/>
      <c r="B182" s="686"/>
      <c r="C182" s="686"/>
      <c r="D182" s="686"/>
      <c r="E182" s="686"/>
      <c r="F182" s="686"/>
      <c r="G182" s="653"/>
      <c r="H182" s="686"/>
      <c r="I182" s="686"/>
      <c r="J182" s="977"/>
    </row>
    <row r="183" ht="12.75" customHeight="1">
      <c r="A183" s="686"/>
      <c r="B183" s="686"/>
      <c r="C183" s="686"/>
      <c r="D183" s="686"/>
      <c r="E183" s="686"/>
      <c r="F183" s="686"/>
      <c r="G183" s="653"/>
      <c r="H183" s="686"/>
      <c r="I183" s="686"/>
      <c r="J183" s="977"/>
    </row>
    <row r="184" ht="12.75" customHeight="1">
      <c r="A184" s="686"/>
      <c r="B184" s="686"/>
      <c r="C184" s="686"/>
      <c r="D184" s="686"/>
      <c r="E184" s="686"/>
      <c r="F184" s="686"/>
      <c r="G184" s="653"/>
      <c r="H184" s="686"/>
      <c r="I184" s="686"/>
      <c r="J184" s="977"/>
    </row>
    <row r="185" ht="12.75" customHeight="1">
      <c r="A185" s="686"/>
      <c r="B185" s="686"/>
      <c r="C185" s="686"/>
      <c r="D185" s="686"/>
      <c r="E185" s="686"/>
      <c r="F185" s="686"/>
      <c r="G185" s="653"/>
      <c r="H185" s="686"/>
      <c r="I185" s="686"/>
      <c r="J185" s="977"/>
    </row>
    <row r="186" ht="12.75" customHeight="1">
      <c r="A186" s="686"/>
      <c r="B186" s="686"/>
      <c r="C186" s="686"/>
      <c r="D186" s="686"/>
      <c r="E186" s="686"/>
      <c r="F186" s="686"/>
      <c r="G186" s="653"/>
      <c r="H186" s="686"/>
      <c r="I186" s="686"/>
      <c r="J186" s="977"/>
    </row>
    <row r="187" ht="12.75" customHeight="1">
      <c r="A187" s="686"/>
      <c r="B187" s="686"/>
      <c r="C187" s="686"/>
      <c r="D187" s="686"/>
      <c r="E187" s="686"/>
      <c r="F187" s="686"/>
      <c r="G187" s="653"/>
      <c r="H187" s="686"/>
      <c r="I187" s="686"/>
      <c r="J187" s="977"/>
    </row>
    <row r="188" ht="12.75" customHeight="1">
      <c r="A188" s="686"/>
      <c r="B188" s="686"/>
      <c r="C188" s="686"/>
      <c r="D188" s="686"/>
      <c r="E188" s="686"/>
      <c r="F188" s="686"/>
      <c r="G188" s="653"/>
      <c r="H188" s="686"/>
      <c r="I188" s="686"/>
      <c r="J188" s="977"/>
    </row>
    <row r="189" ht="12.75" customHeight="1">
      <c r="A189" s="686"/>
      <c r="B189" s="686"/>
      <c r="C189" s="686"/>
      <c r="D189" s="686"/>
      <c r="E189" s="686"/>
      <c r="F189" s="686"/>
      <c r="G189" s="653"/>
      <c r="H189" s="686"/>
      <c r="I189" s="686"/>
      <c r="J189" s="977"/>
    </row>
    <row r="190" ht="12.75" customHeight="1">
      <c r="A190" s="686"/>
      <c r="B190" s="686"/>
      <c r="C190" s="686"/>
      <c r="D190" s="686"/>
      <c r="E190" s="686"/>
      <c r="F190" s="686"/>
      <c r="G190" s="653"/>
      <c r="H190" s="686"/>
      <c r="I190" s="686"/>
      <c r="J190" s="977"/>
    </row>
    <row r="191" ht="12.75" customHeight="1">
      <c r="A191" s="686"/>
      <c r="B191" s="686"/>
      <c r="C191" s="686"/>
      <c r="D191" s="686"/>
      <c r="E191" s="686"/>
      <c r="F191" s="686"/>
      <c r="G191" s="653"/>
      <c r="H191" s="686"/>
      <c r="I191" s="686"/>
      <c r="J191" s="977"/>
    </row>
    <row r="192" ht="12.75" customHeight="1">
      <c r="A192" s="686"/>
      <c r="B192" s="686"/>
      <c r="C192" s="686"/>
      <c r="D192" s="686"/>
      <c r="E192" s="686"/>
      <c r="F192" s="686"/>
      <c r="G192" s="653"/>
      <c r="H192" s="686"/>
      <c r="I192" s="686"/>
      <c r="J192" s="977"/>
    </row>
    <row r="193" ht="12.75" customHeight="1">
      <c r="A193" s="686"/>
      <c r="B193" s="686"/>
      <c r="C193" s="686"/>
      <c r="D193" s="686"/>
      <c r="E193" s="686"/>
      <c r="F193" s="686"/>
      <c r="G193" s="653"/>
      <c r="H193" s="686"/>
      <c r="I193" s="686"/>
      <c r="J193" s="977"/>
    </row>
    <row r="194" ht="12.75" customHeight="1">
      <c r="A194" s="686"/>
      <c r="B194" s="686"/>
      <c r="C194" s="686"/>
      <c r="D194" s="686"/>
      <c r="E194" s="686"/>
      <c r="F194" s="686"/>
      <c r="G194" s="653"/>
      <c r="H194" s="686"/>
      <c r="I194" s="686"/>
      <c r="J194" s="977"/>
    </row>
    <row r="195" ht="12.75" customHeight="1">
      <c r="A195" s="686"/>
      <c r="B195" s="686"/>
      <c r="C195" s="686"/>
      <c r="D195" s="686"/>
      <c r="E195" s="686"/>
      <c r="F195" s="686"/>
      <c r="G195" s="653"/>
      <c r="H195" s="686"/>
      <c r="I195" s="686"/>
      <c r="J195" s="977"/>
    </row>
    <row r="196" ht="12.75" customHeight="1">
      <c r="A196" s="686"/>
      <c r="B196" s="686"/>
      <c r="C196" s="686"/>
      <c r="D196" s="686"/>
      <c r="E196" s="686"/>
      <c r="F196" s="686"/>
      <c r="G196" s="653"/>
      <c r="H196" s="686"/>
      <c r="I196" s="686"/>
      <c r="J196" s="977"/>
    </row>
    <row r="197" ht="12.75" customHeight="1">
      <c r="A197" s="686"/>
      <c r="B197" s="686"/>
      <c r="C197" s="686"/>
      <c r="D197" s="686"/>
      <c r="E197" s="686"/>
      <c r="F197" s="686"/>
      <c r="G197" s="653"/>
      <c r="H197" s="686"/>
      <c r="I197" s="686"/>
      <c r="J197" s="977"/>
    </row>
    <row r="198" ht="12.75" customHeight="1">
      <c r="A198" s="686"/>
      <c r="B198" s="686"/>
      <c r="C198" s="686"/>
      <c r="D198" s="686"/>
      <c r="E198" s="686"/>
      <c r="F198" s="686"/>
      <c r="G198" s="653"/>
      <c r="H198" s="686"/>
      <c r="I198" s="686"/>
      <c r="J198" s="977"/>
    </row>
    <row r="199" ht="12.75" customHeight="1">
      <c r="A199" s="686"/>
      <c r="B199" s="686"/>
      <c r="C199" s="686"/>
      <c r="D199" s="686"/>
      <c r="E199" s="686"/>
      <c r="F199" s="686"/>
      <c r="G199" s="653"/>
      <c r="H199" s="686"/>
      <c r="I199" s="686"/>
      <c r="J199" s="977"/>
    </row>
    <row r="200" ht="12.75" customHeight="1">
      <c r="A200" s="686"/>
      <c r="B200" s="686"/>
      <c r="C200" s="686"/>
      <c r="D200" s="686"/>
      <c r="E200" s="686"/>
      <c r="F200" s="686"/>
      <c r="G200" s="653"/>
      <c r="H200" s="686"/>
      <c r="I200" s="686"/>
      <c r="J200" s="977"/>
    </row>
    <row r="201" ht="12.75" customHeight="1">
      <c r="A201" s="686"/>
      <c r="B201" s="686"/>
      <c r="C201" s="686"/>
      <c r="D201" s="686"/>
      <c r="E201" s="686"/>
      <c r="F201" s="686"/>
      <c r="G201" s="653"/>
      <c r="H201" s="686"/>
      <c r="I201" s="686"/>
      <c r="J201" s="977"/>
    </row>
    <row r="202" ht="12.75" customHeight="1">
      <c r="A202" s="686"/>
      <c r="B202" s="686"/>
      <c r="C202" s="686"/>
      <c r="D202" s="686"/>
      <c r="E202" s="686"/>
      <c r="F202" s="686"/>
      <c r="G202" s="653"/>
      <c r="H202" s="686"/>
      <c r="I202" s="686"/>
      <c r="J202" s="977"/>
    </row>
    <row r="203" ht="12.75" customHeight="1">
      <c r="A203" s="686"/>
      <c r="B203" s="686"/>
      <c r="C203" s="686"/>
      <c r="D203" s="686"/>
      <c r="E203" s="686"/>
      <c r="F203" s="686"/>
      <c r="G203" s="653"/>
      <c r="H203" s="686"/>
      <c r="I203" s="686"/>
      <c r="J203" s="977"/>
    </row>
    <row r="204" ht="12.75" customHeight="1">
      <c r="A204" s="686"/>
      <c r="B204" s="686"/>
      <c r="C204" s="686"/>
      <c r="D204" s="686"/>
      <c r="E204" s="686"/>
      <c r="F204" s="686"/>
      <c r="G204" s="653"/>
      <c r="H204" s="686"/>
      <c r="I204" s="686"/>
      <c r="J204" s="977"/>
    </row>
    <row r="205" ht="12.75" customHeight="1">
      <c r="A205" s="686"/>
      <c r="B205" s="686"/>
      <c r="C205" s="686"/>
      <c r="D205" s="686"/>
      <c r="E205" s="686"/>
      <c r="F205" s="686"/>
      <c r="G205" s="653"/>
      <c r="H205" s="686"/>
      <c r="I205" s="686"/>
      <c r="J205" s="977"/>
    </row>
    <row r="206" ht="12.75" customHeight="1">
      <c r="A206" s="686"/>
      <c r="B206" s="686"/>
      <c r="C206" s="686"/>
      <c r="D206" s="686"/>
      <c r="E206" s="686"/>
      <c r="F206" s="686"/>
      <c r="G206" s="653"/>
      <c r="H206" s="686"/>
      <c r="I206" s="686"/>
      <c r="J206" s="977"/>
    </row>
    <row r="207" ht="12.75" customHeight="1">
      <c r="A207" s="686"/>
      <c r="B207" s="686"/>
      <c r="C207" s="686"/>
      <c r="D207" s="686"/>
      <c r="E207" s="686"/>
      <c r="F207" s="686"/>
      <c r="G207" s="653"/>
      <c r="H207" s="686"/>
      <c r="I207" s="686"/>
      <c r="J207" s="977"/>
    </row>
    <row r="208" ht="12.75" customHeight="1">
      <c r="A208" s="686"/>
      <c r="B208" s="686"/>
      <c r="C208" s="686"/>
      <c r="D208" s="686"/>
      <c r="E208" s="686"/>
      <c r="F208" s="686"/>
      <c r="G208" s="653"/>
      <c r="H208" s="686"/>
      <c r="I208" s="686"/>
      <c r="J208" s="977"/>
    </row>
    <row r="209" ht="12.75" customHeight="1">
      <c r="A209" s="686"/>
      <c r="B209" s="686"/>
      <c r="C209" s="686"/>
      <c r="D209" s="686"/>
      <c r="E209" s="686"/>
      <c r="F209" s="686"/>
      <c r="G209" s="653"/>
      <c r="H209" s="686"/>
      <c r="I209" s="686"/>
      <c r="J209" s="977"/>
    </row>
    <row r="210" ht="12.75" customHeight="1">
      <c r="A210" s="686"/>
      <c r="B210" s="686"/>
      <c r="C210" s="686"/>
      <c r="D210" s="686"/>
      <c r="E210" s="686"/>
      <c r="F210" s="686"/>
      <c r="G210" s="653"/>
      <c r="H210" s="686"/>
      <c r="I210" s="686"/>
      <c r="J210" s="977"/>
    </row>
    <row r="211" ht="12.75" customHeight="1">
      <c r="A211" s="686"/>
      <c r="B211" s="686"/>
      <c r="C211" s="686"/>
      <c r="D211" s="686"/>
      <c r="E211" s="686"/>
      <c r="F211" s="686"/>
      <c r="G211" s="653"/>
      <c r="H211" s="686"/>
      <c r="I211" s="686"/>
      <c r="J211" s="977"/>
    </row>
    <row r="212" ht="12.75" customHeight="1">
      <c r="A212" s="686"/>
      <c r="B212" s="686"/>
      <c r="C212" s="686"/>
      <c r="D212" s="686"/>
      <c r="E212" s="686"/>
      <c r="F212" s="686"/>
      <c r="G212" s="653"/>
      <c r="H212" s="686"/>
      <c r="I212" s="686"/>
      <c r="J212" s="977"/>
    </row>
    <row r="213" ht="12.75" customHeight="1">
      <c r="A213" s="686"/>
      <c r="B213" s="686"/>
      <c r="C213" s="686"/>
      <c r="D213" s="686"/>
      <c r="E213" s="686"/>
      <c r="F213" s="686"/>
      <c r="G213" s="653"/>
      <c r="H213" s="686"/>
      <c r="I213" s="686"/>
      <c r="J213" s="977"/>
    </row>
    <row r="214" ht="12.75" customHeight="1">
      <c r="A214" s="686"/>
      <c r="B214" s="686"/>
      <c r="C214" s="686"/>
      <c r="D214" s="686"/>
      <c r="E214" s="686"/>
      <c r="F214" s="686"/>
      <c r="G214" s="653"/>
      <c r="H214" s="686"/>
      <c r="I214" s="686"/>
      <c r="J214" s="977"/>
    </row>
    <row r="215" ht="12.75" customHeight="1">
      <c r="A215" s="686"/>
      <c r="B215" s="686"/>
      <c r="C215" s="686"/>
      <c r="D215" s="686"/>
      <c r="E215" s="686"/>
      <c r="F215" s="686"/>
      <c r="G215" s="653"/>
      <c r="H215" s="686"/>
      <c r="I215" s="686"/>
      <c r="J215" s="977"/>
    </row>
    <row r="216" ht="12.75" customHeight="1">
      <c r="A216" s="686"/>
      <c r="B216" s="686"/>
      <c r="C216" s="686"/>
      <c r="D216" s="686"/>
      <c r="E216" s="686"/>
      <c r="F216" s="686"/>
      <c r="G216" s="653"/>
      <c r="H216" s="686"/>
      <c r="I216" s="686"/>
      <c r="J216" s="977"/>
    </row>
    <row r="217" ht="12.75" customHeight="1">
      <c r="A217" s="686"/>
      <c r="B217" s="686"/>
      <c r="C217" s="686"/>
      <c r="D217" s="686"/>
      <c r="E217" s="686"/>
      <c r="F217" s="686"/>
      <c r="G217" s="653"/>
      <c r="H217" s="686"/>
      <c r="I217" s="686"/>
      <c r="J217" s="977"/>
    </row>
    <row r="218" ht="12.75" customHeight="1">
      <c r="A218" s="686"/>
      <c r="B218" s="686"/>
      <c r="C218" s="686"/>
      <c r="D218" s="686"/>
      <c r="E218" s="686"/>
      <c r="F218" s="686"/>
      <c r="G218" s="653"/>
      <c r="H218" s="686"/>
      <c r="I218" s="686"/>
      <c r="J218" s="977"/>
    </row>
    <row r="219" ht="12.75" customHeight="1">
      <c r="A219" s="686"/>
      <c r="B219" s="686"/>
      <c r="C219" s="686"/>
      <c r="D219" s="686"/>
      <c r="E219" s="686"/>
      <c r="F219" s="686"/>
      <c r="G219" s="653"/>
      <c r="H219" s="686"/>
      <c r="I219" s="686"/>
      <c r="J219" s="977"/>
    </row>
    <row r="220" ht="12.75" customHeight="1">
      <c r="A220" s="686"/>
      <c r="B220" s="686"/>
      <c r="C220" s="686"/>
      <c r="D220" s="686"/>
      <c r="E220" s="686"/>
      <c r="F220" s="686"/>
      <c r="G220" s="653"/>
      <c r="H220" s="686"/>
      <c r="I220" s="686"/>
      <c r="J220" s="977"/>
    </row>
    <row r="221" ht="12.75" customHeight="1">
      <c r="A221" s="686"/>
      <c r="B221" s="686"/>
      <c r="C221" s="686"/>
      <c r="D221" s="686"/>
      <c r="E221" s="686"/>
      <c r="F221" s="686"/>
      <c r="G221" s="653"/>
      <c r="H221" s="686"/>
      <c r="I221" s="686"/>
      <c r="J221" s="977"/>
    </row>
    <row r="222" ht="12.75" customHeight="1">
      <c r="A222" s="686"/>
      <c r="B222" s="686"/>
      <c r="C222" s="686"/>
      <c r="D222" s="686"/>
      <c r="E222" s="686"/>
      <c r="F222" s="686"/>
      <c r="G222" s="653"/>
      <c r="H222" s="686"/>
      <c r="I222" s="686"/>
      <c r="J222" s="977"/>
    </row>
    <row r="223" ht="12.75" customHeight="1">
      <c r="A223" s="686"/>
      <c r="B223" s="686"/>
      <c r="C223" s="686"/>
      <c r="D223" s="686"/>
      <c r="E223" s="686"/>
      <c r="F223" s="686"/>
      <c r="G223" s="653"/>
      <c r="H223" s="686"/>
      <c r="I223" s="686"/>
      <c r="J223" s="977"/>
    </row>
    <row r="224" ht="12.75" customHeight="1">
      <c r="A224" s="686"/>
      <c r="B224" s="686"/>
      <c r="C224" s="686"/>
      <c r="D224" s="686"/>
      <c r="E224" s="686"/>
      <c r="F224" s="686"/>
      <c r="G224" s="653"/>
      <c r="H224" s="686"/>
      <c r="I224" s="686"/>
      <c r="J224" s="977"/>
    </row>
    <row r="225" ht="12.75" customHeight="1">
      <c r="A225" s="686"/>
      <c r="B225" s="686"/>
      <c r="C225" s="686"/>
      <c r="D225" s="686"/>
      <c r="E225" s="686"/>
      <c r="F225" s="686"/>
      <c r="G225" s="653"/>
      <c r="H225" s="686"/>
      <c r="I225" s="686"/>
      <c r="J225" s="977"/>
    </row>
    <row r="226" ht="12.75" customHeight="1">
      <c r="A226" s="686"/>
      <c r="B226" s="686"/>
      <c r="C226" s="686"/>
      <c r="D226" s="686"/>
      <c r="E226" s="686"/>
      <c r="F226" s="686"/>
      <c r="G226" s="653"/>
      <c r="H226" s="686"/>
      <c r="I226" s="686"/>
      <c r="J226" s="977"/>
    </row>
    <row r="227" ht="12.75" customHeight="1">
      <c r="A227" s="686"/>
      <c r="B227" s="686"/>
      <c r="C227" s="686"/>
      <c r="D227" s="686"/>
      <c r="E227" s="686"/>
      <c r="F227" s="686"/>
      <c r="G227" s="653"/>
      <c r="H227" s="686"/>
      <c r="I227" s="686"/>
      <c r="J227" s="977"/>
    </row>
    <row r="228" ht="12.75" customHeight="1">
      <c r="A228" s="686"/>
      <c r="B228" s="686"/>
      <c r="C228" s="686"/>
      <c r="D228" s="686"/>
      <c r="E228" s="686"/>
      <c r="F228" s="686"/>
      <c r="G228" s="653"/>
      <c r="H228" s="686"/>
      <c r="I228" s="686"/>
      <c r="J228" s="977"/>
    </row>
    <row r="229" ht="12.75" customHeight="1">
      <c r="A229" s="686"/>
      <c r="B229" s="686"/>
      <c r="C229" s="686"/>
      <c r="D229" s="686"/>
      <c r="E229" s="686"/>
      <c r="F229" s="686"/>
      <c r="G229" s="653"/>
      <c r="H229" s="686"/>
      <c r="I229" s="686"/>
      <c r="J229" s="977"/>
    </row>
    <row r="230" ht="12.75" customHeight="1">
      <c r="A230" s="686"/>
      <c r="B230" s="686"/>
      <c r="C230" s="686"/>
      <c r="D230" s="686"/>
      <c r="E230" s="686"/>
      <c r="F230" s="686"/>
      <c r="G230" s="653"/>
      <c r="H230" s="686"/>
      <c r="I230" s="686"/>
      <c r="J230" s="977"/>
    </row>
    <row r="231" ht="12.75" customHeight="1">
      <c r="A231" s="686"/>
      <c r="B231" s="686"/>
      <c r="C231" s="686"/>
      <c r="D231" s="686"/>
      <c r="E231" s="686"/>
      <c r="F231" s="686"/>
      <c r="G231" s="653"/>
      <c r="H231" s="686"/>
      <c r="I231" s="686"/>
      <c r="J231" s="977"/>
    </row>
    <row r="232" ht="12.75" customHeight="1">
      <c r="A232" s="686"/>
      <c r="B232" s="686"/>
      <c r="C232" s="686"/>
      <c r="D232" s="686"/>
      <c r="E232" s="686"/>
      <c r="F232" s="686"/>
      <c r="G232" s="653"/>
      <c r="H232" s="686"/>
      <c r="I232" s="686"/>
      <c r="J232" s="977"/>
    </row>
    <row r="233" ht="12.75" customHeight="1">
      <c r="A233" s="686"/>
      <c r="B233" s="686"/>
      <c r="C233" s="686"/>
      <c r="D233" s="686"/>
      <c r="E233" s="686"/>
      <c r="F233" s="686"/>
      <c r="G233" s="653"/>
      <c r="H233" s="686"/>
      <c r="I233" s="686"/>
      <c r="J233" s="977"/>
    </row>
    <row r="234" ht="12.75" customHeight="1">
      <c r="A234" s="686"/>
      <c r="B234" s="686"/>
      <c r="C234" s="686"/>
      <c r="D234" s="686"/>
      <c r="E234" s="686"/>
      <c r="F234" s="686"/>
      <c r="G234" s="653"/>
      <c r="H234" s="686"/>
      <c r="I234" s="686"/>
      <c r="J234" s="977"/>
    </row>
    <row r="235" ht="12.75" customHeight="1">
      <c r="A235" s="686"/>
      <c r="B235" s="686"/>
      <c r="C235" s="686"/>
      <c r="D235" s="686"/>
      <c r="E235" s="686"/>
      <c r="F235" s="686"/>
      <c r="G235" s="653"/>
      <c r="H235" s="686"/>
      <c r="I235" s="686"/>
      <c r="J235" s="977"/>
    </row>
    <row r="236" ht="12.75" customHeight="1">
      <c r="A236" s="686"/>
      <c r="B236" s="686"/>
      <c r="C236" s="686"/>
      <c r="D236" s="686"/>
      <c r="E236" s="686"/>
      <c r="F236" s="686"/>
      <c r="G236" s="653"/>
      <c r="H236" s="686"/>
      <c r="I236" s="686"/>
      <c r="J236" s="977"/>
    </row>
    <row r="237" ht="12.75" customHeight="1">
      <c r="A237" s="686"/>
      <c r="B237" s="686"/>
      <c r="C237" s="686"/>
      <c r="D237" s="686"/>
      <c r="E237" s="686"/>
      <c r="F237" s="686"/>
      <c r="G237" s="653"/>
      <c r="H237" s="686"/>
      <c r="I237" s="686"/>
      <c r="J237" s="977"/>
    </row>
    <row r="238" ht="12.75" customHeight="1">
      <c r="A238" s="686"/>
      <c r="B238" s="686"/>
      <c r="C238" s="686"/>
      <c r="D238" s="686"/>
      <c r="E238" s="686"/>
      <c r="F238" s="686"/>
      <c r="G238" s="653"/>
      <c r="H238" s="686"/>
      <c r="I238" s="686"/>
      <c r="J238" s="977"/>
    </row>
    <row r="239" ht="12.75" customHeight="1">
      <c r="A239" s="686"/>
      <c r="B239" s="686"/>
      <c r="C239" s="686"/>
      <c r="D239" s="686"/>
      <c r="E239" s="686"/>
      <c r="F239" s="686"/>
      <c r="G239" s="653"/>
      <c r="H239" s="686"/>
      <c r="I239" s="686"/>
      <c r="J239" s="977"/>
    </row>
    <row r="240" ht="12.75" customHeight="1">
      <c r="A240" s="686"/>
      <c r="B240" s="686"/>
      <c r="C240" s="686"/>
      <c r="D240" s="686"/>
      <c r="E240" s="686"/>
      <c r="F240" s="686"/>
      <c r="G240" s="653"/>
      <c r="H240" s="686"/>
      <c r="I240" s="686"/>
      <c r="J240" s="977"/>
    </row>
    <row r="241" ht="12.75" customHeight="1">
      <c r="A241" s="686"/>
      <c r="B241" s="686"/>
      <c r="C241" s="686"/>
      <c r="D241" s="686"/>
      <c r="E241" s="686"/>
      <c r="F241" s="686"/>
      <c r="G241" s="653"/>
      <c r="H241" s="686"/>
      <c r="I241" s="686"/>
      <c r="J241" s="977"/>
    </row>
    <row r="242" ht="12.75" customHeight="1">
      <c r="A242" s="686"/>
      <c r="B242" s="686"/>
      <c r="C242" s="686"/>
      <c r="D242" s="686"/>
      <c r="E242" s="686"/>
      <c r="F242" s="686"/>
      <c r="G242" s="653"/>
      <c r="H242" s="686"/>
      <c r="I242" s="686"/>
      <c r="J242" s="977"/>
    </row>
    <row r="243" ht="12.75" customHeight="1">
      <c r="A243" s="686"/>
      <c r="B243" s="686"/>
      <c r="C243" s="686"/>
      <c r="D243" s="686"/>
      <c r="E243" s="686"/>
      <c r="F243" s="686"/>
      <c r="G243" s="653"/>
      <c r="H243" s="686"/>
      <c r="I243" s="686"/>
      <c r="J243" s="977"/>
    </row>
    <row r="244" ht="12.75" customHeight="1">
      <c r="A244" s="686"/>
      <c r="B244" s="686"/>
      <c r="C244" s="686"/>
      <c r="D244" s="686"/>
      <c r="E244" s="686"/>
      <c r="F244" s="686"/>
      <c r="G244" s="653"/>
      <c r="H244" s="686"/>
      <c r="I244" s="686"/>
      <c r="J244" s="977"/>
    </row>
    <row r="245" ht="12.75" customHeight="1">
      <c r="A245" s="686"/>
      <c r="B245" s="686"/>
      <c r="C245" s="686"/>
      <c r="D245" s="686"/>
      <c r="E245" s="686"/>
      <c r="F245" s="686"/>
      <c r="G245" s="653"/>
      <c r="H245" s="686"/>
      <c r="I245" s="686"/>
      <c r="J245" s="977"/>
    </row>
    <row r="246" ht="12.75" customHeight="1">
      <c r="A246" s="686"/>
      <c r="B246" s="686"/>
      <c r="C246" s="686"/>
      <c r="D246" s="686"/>
      <c r="E246" s="686"/>
      <c r="F246" s="686"/>
      <c r="G246" s="653"/>
      <c r="H246" s="686"/>
      <c r="I246" s="686"/>
      <c r="J246" s="977"/>
    </row>
    <row r="247" ht="12.75" customHeight="1">
      <c r="A247" s="686"/>
      <c r="B247" s="686"/>
      <c r="C247" s="686"/>
      <c r="D247" s="686"/>
      <c r="E247" s="686"/>
      <c r="F247" s="686"/>
      <c r="G247" s="653"/>
      <c r="H247" s="686"/>
      <c r="I247" s="686"/>
      <c r="J247" s="977"/>
    </row>
    <row r="248" ht="12.75" customHeight="1">
      <c r="A248" s="686"/>
      <c r="B248" s="686"/>
      <c r="C248" s="686"/>
      <c r="D248" s="686"/>
      <c r="E248" s="686"/>
      <c r="F248" s="686"/>
      <c r="G248" s="653"/>
      <c r="H248" s="686"/>
      <c r="I248" s="686"/>
      <c r="J248" s="977"/>
    </row>
    <row r="249" ht="12.75" customHeight="1">
      <c r="A249" s="686"/>
      <c r="B249" s="686"/>
      <c r="C249" s="686"/>
      <c r="D249" s="686"/>
      <c r="E249" s="686"/>
      <c r="F249" s="686"/>
      <c r="G249" s="653"/>
      <c r="H249" s="686"/>
      <c r="I249" s="686"/>
      <c r="J249" s="977"/>
    </row>
    <row r="250" ht="12.75" customHeight="1">
      <c r="A250" s="686"/>
      <c r="B250" s="686"/>
      <c r="C250" s="686"/>
      <c r="D250" s="686"/>
      <c r="E250" s="686"/>
      <c r="F250" s="686"/>
      <c r="G250" s="653"/>
      <c r="H250" s="686"/>
      <c r="I250" s="686"/>
      <c r="J250" s="977"/>
    </row>
    <row r="251" ht="12.75" customHeight="1">
      <c r="A251" s="686"/>
      <c r="B251" s="686"/>
      <c r="C251" s="686"/>
      <c r="D251" s="686"/>
      <c r="E251" s="686"/>
      <c r="F251" s="686"/>
      <c r="G251" s="653"/>
      <c r="H251" s="686"/>
      <c r="I251" s="686"/>
      <c r="J251" s="977"/>
    </row>
    <row r="252" ht="12.75" customHeight="1">
      <c r="A252" s="686"/>
      <c r="B252" s="686"/>
      <c r="C252" s="686"/>
      <c r="D252" s="686"/>
      <c r="E252" s="686"/>
      <c r="F252" s="686"/>
      <c r="G252" s="653"/>
      <c r="H252" s="686"/>
      <c r="I252" s="686"/>
      <c r="J252" s="977"/>
    </row>
    <row r="253" ht="12.75" customHeight="1">
      <c r="A253" s="686"/>
      <c r="B253" s="686"/>
      <c r="C253" s="686"/>
      <c r="D253" s="686"/>
      <c r="E253" s="686"/>
      <c r="F253" s="686"/>
      <c r="G253" s="653"/>
      <c r="H253" s="686"/>
      <c r="I253" s="686"/>
      <c r="J253" s="977"/>
    </row>
    <row r="254" ht="12.75" customHeight="1">
      <c r="A254" s="686"/>
      <c r="B254" s="686"/>
      <c r="C254" s="686"/>
      <c r="D254" s="686"/>
      <c r="E254" s="686"/>
      <c r="F254" s="686"/>
      <c r="G254" s="653"/>
      <c r="H254" s="686"/>
      <c r="I254" s="686"/>
      <c r="J254" s="977"/>
    </row>
    <row r="255" ht="12.75" customHeight="1">
      <c r="A255" s="686"/>
      <c r="B255" s="686"/>
      <c r="C255" s="686"/>
      <c r="D255" s="686"/>
      <c r="E255" s="686"/>
      <c r="F255" s="686"/>
      <c r="G255" s="653"/>
      <c r="H255" s="686"/>
      <c r="I255" s="686"/>
      <c r="J255" s="977"/>
    </row>
    <row r="256" ht="12.75" customHeight="1">
      <c r="A256" s="686"/>
      <c r="B256" s="686"/>
      <c r="C256" s="686"/>
      <c r="D256" s="686"/>
      <c r="E256" s="686"/>
      <c r="F256" s="686"/>
      <c r="G256" s="653"/>
      <c r="H256" s="686"/>
      <c r="I256" s="686"/>
      <c r="J256" s="977"/>
    </row>
    <row r="257" ht="12.75" customHeight="1">
      <c r="A257" s="686"/>
      <c r="B257" s="686"/>
      <c r="C257" s="686"/>
      <c r="D257" s="686"/>
      <c r="E257" s="686"/>
      <c r="F257" s="686"/>
      <c r="G257" s="653"/>
      <c r="H257" s="686"/>
      <c r="I257" s="686"/>
      <c r="J257" s="977"/>
    </row>
    <row r="258" ht="12.75" customHeight="1">
      <c r="A258" s="686"/>
      <c r="B258" s="686"/>
      <c r="C258" s="686"/>
      <c r="D258" s="686"/>
      <c r="E258" s="686"/>
      <c r="F258" s="686"/>
      <c r="G258" s="653"/>
      <c r="H258" s="686"/>
      <c r="I258" s="686"/>
      <c r="J258" s="977"/>
    </row>
    <row r="259" ht="12.75" customHeight="1">
      <c r="A259" s="686"/>
      <c r="B259" s="686"/>
      <c r="C259" s="686"/>
      <c r="D259" s="686"/>
      <c r="E259" s="686"/>
      <c r="F259" s="686"/>
      <c r="G259" s="653"/>
      <c r="H259" s="686"/>
      <c r="I259" s="686"/>
      <c r="J259" s="977"/>
    </row>
    <row r="260" ht="12.75" customHeight="1">
      <c r="A260" s="686"/>
      <c r="B260" s="686"/>
      <c r="C260" s="686"/>
      <c r="D260" s="686"/>
      <c r="E260" s="686"/>
      <c r="F260" s="686"/>
      <c r="G260" s="653"/>
      <c r="H260" s="686"/>
      <c r="I260" s="686"/>
      <c r="J260" s="977"/>
    </row>
    <row r="261" ht="12.75" customHeight="1">
      <c r="A261" s="686"/>
      <c r="B261" s="686"/>
      <c r="C261" s="686"/>
      <c r="D261" s="686"/>
      <c r="E261" s="686"/>
      <c r="F261" s="686"/>
      <c r="G261" s="653"/>
      <c r="H261" s="686"/>
      <c r="I261" s="686"/>
      <c r="J261" s="977"/>
    </row>
    <row r="262" ht="12.75" customHeight="1">
      <c r="A262" s="686"/>
      <c r="B262" s="686"/>
      <c r="C262" s="686"/>
      <c r="D262" s="686"/>
      <c r="E262" s="686"/>
      <c r="F262" s="686"/>
      <c r="G262" s="653"/>
      <c r="H262" s="686"/>
      <c r="I262" s="686"/>
      <c r="J262" s="977"/>
    </row>
    <row r="263" ht="12.75" customHeight="1">
      <c r="A263" s="686"/>
      <c r="B263" s="686"/>
      <c r="C263" s="686"/>
      <c r="D263" s="686"/>
      <c r="E263" s="686"/>
      <c r="F263" s="686"/>
      <c r="G263" s="653"/>
      <c r="H263" s="686"/>
      <c r="I263" s="686"/>
      <c r="J263" s="977"/>
    </row>
    <row r="264" ht="12.75" customHeight="1">
      <c r="A264" s="686"/>
      <c r="B264" s="686"/>
      <c r="C264" s="686"/>
      <c r="D264" s="686"/>
      <c r="E264" s="686"/>
      <c r="F264" s="686"/>
      <c r="G264" s="653"/>
      <c r="H264" s="686"/>
      <c r="I264" s="686"/>
      <c r="J264" s="977"/>
    </row>
    <row r="265" ht="12.75" customHeight="1">
      <c r="A265" s="686"/>
      <c r="B265" s="686"/>
      <c r="C265" s="686"/>
      <c r="D265" s="686"/>
      <c r="E265" s="686"/>
      <c r="F265" s="686"/>
      <c r="G265" s="653"/>
      <c r="H265" s="686"/>
      <c r="I265" s="686"/>
      <c r="J265" s="977"/>
    </row>
    <row r="266" ht="12.75" customHeight="1">
      <c r="A266" s="686"/>
      <c r="B266" s="686"/>
      <c r="C266" s="686"/>
      <c r="D266" s="686"/>
      <c r="E266" s="686"/>
      <c r="F266" s="686"/>
      <c r="G266" s="653"/>
      <c r="H266" s="686"/>
      <c r="I266" s="686"/>
      <c r="J266" s="977"/>
    </row>
    <row r="267" ht="12.75" customHeight="1">
      <c r="A267" s="686"/>
      <c r="B267" s="686"/>
      <c r="C267" s="686"/>
      <c r="D267" s="686"/>
      <c r="E267" s="686"/>
      <c r="F267" s="686"/>
      <c r="G267" s="653"/>
      <c r="H267" s="686"/>
      <c r="I267" s="686"/>
      <c r="J267" s="977"/>
    </row>
    <row r="268" ht="12.75" customHeight="1">
      <c r="A268" s="686"/>
      <c r="B268" s="686"/>
      <c r="C268" s="686"/>
      <c r="D268" s="686"/>
      <c r="E268" s="686"/>
      <c r="F268" s="686"/>
      <c r="G268" s="653"/>
      <c r="H268" s="686"/>
      <c r="I268" s="686"/>
      <c r="J268" s="977"/>
    </row>
    <row r="269" ht="12.75" customHeight="1">
      <c r="A269" s="686"/>
      <c r="B269" s="686"/>
      <c r="C269" s="686"/>
      <c r="D269" s="686"/>
      <c r="E269" s="686"/>
      <c r="F269" s="686"/>
      <c r="G269" s="653"/>
      <c r="H269" s="686"/>
      <c r="I269" s="686"/>
      <c r="J269" s="977"/>
    </row>
    <row r="270" ht="12.75" customHeight="1">
      <c r="A270" s="686"/>
      <c r="B270" s="686"/>
      <c r="C270" s="686"/>
      <c r="D270" s="686"/>
      <c r="E270" s="686"/>
      <c r="F270" s="686"/>
      <c r="G270" s="653"/>
      <c r="H270" s="686"/>
      <c r="I270" s="686"/>
      <c r="J270" s="977"/>
    </row>
    <row r="271" ht="12.75" customHeight="1">
      <c r="A271" s="686"/>
      <c r="B271" s="686"/>
      <c r="C271" s="686"/>
      <c r="D271" s="686"/>
      <c r="E271" s="686"/>
      <c r="F271" s="686"/>
      <c r="G271" s="653"/>
      <c r="H271" s="686"/>
      <c r="I271" s="686"/>
      <c r="J271" s="977"/>
    </row>
    <row r="272" ht="12.75" customHeight="1">
      <c r="A272" s="686"/>
      <c r="B272" s="686"/>
      <c r="C272" s="686"/>
      <c r="D272" s="686"/>
      <c r="E272" s="686"/>
      <c r="F272" s="686"/>
      <c r="G272" s="653"/>
      <c r="H272" s="686"/>
      <c r="I272" s="686"/>
      <c r="J272" s="977"/>
    </row>
    <row r="273" ht="12.75" customHeight="1">
      <c r="A273" s="686"/>
      <c r="B273" s="686"/>
      <c r="C273" s="686"/>
      <c r="D273" s="686"/>
      <c r="E273" s="686"/>
      <c r="F273" s="686"/>
      <c r="G273" s="653"/>
      <c r="H273" s="686"/>
      <c r="I273" s="686"/>
      <c r="J273" s="977"/>
    </row>
    <row r="274" ht="12.75" customHeight="1">
      <c r="A274" s="686"/>
      <c r="B274" s="686"/>
      <c r="C274" s="686"/>
      <c r="D274" s="686"/>
      <c r="E274" s="686"/>
      <c r="F274" s="686"/>
      <c r="G274" s="653"/>
      <c r="H274" s="686"/>
      <c r="I274" s="686"/>
      <c r="J274" s="977"/>
    </row>
    <row r="275" ht="12.75" customHeight="1">
      <c r="A275" s="686"/>
      <c r="B275" s="686"/>
      <c r="C275" s="686"/>
      <c r="D275" s="686"/>
      <c r="E275" s="686"/>
      <c r="F275" s="686"/>
      <c r="G275" s="653"/>
      <c r="H275" s="686"/>
      <c r="I275" s="686"/>
      <c r="J275" s="977"/>
    </row>
    <row r="276" ht="12.75" customHeight="1">
      <c r="A276" s="686"/>
      <c r="B276" s="686"/>
      <c r="C276" s="686"/>
      <c r="D276" s="686"/>
      <c r="E276" s="686"/>
      <c r="F276" s="686"/>
      <c r="G276" s="653"/>
      <c r="H276" s="686"/>
      <c r="I276" s="686"/>
      <c r="J276" s="977"/>
    </row>
    <row r="277" ht="12.75" customHeight="1">
      <c r="A277" s="686"/>
      <c r="B277" s="686"/>
      <c r="C277" s="686"/>
      <c r="D277" s="686"/>
      <c r="E277" s="686"/>
      <c r="F277" s="686"/>
      <c r="G277" s="653"/>
      <c r="H277" s="686"/>
      <c r="I277" s="686"/>
      <c r="J277" s="977"/>
    </row>
    <row r="278" ht="12.75" customHeight="1">
      <c r="A278" s="686"/>
      <c r="B278" s="686"/>
      <c r="C278" s="686"/>
      <c r="D278" s="686"/>
      <c r="E278" s="686"/>
      <c r="F278" s="686"/>
      <c r="G278" s="653"/>
      <c r="H278" s="686"/>
      <c r="I278" s="686"/>
      <c r="J278" s="977"/>
    </row>
    <row r="279" ht="12.75" customHeight="1">
      <c r="A279" s="686"/>
      <c r="B279" s="686"/>
      <c r="C279" s="686"/>
      <c r="D279" s="686"/>
      <c r="E279" s="686"/>
      <c r="F279" s="686"/>
      <c r="G279" s="653"/>
      <c r="H279" s="686"/>
      <c r="I279" s="686"/>
      <c r="J279" s="977"/>
    </row>
    <row r="280" ht="12.75" customHeight="1">
      <c r="A280" s="686"/>
      <c r="B280" s="686"/>
      <c r="C280" s="686"/>
      <c r="D280" s="686"/>
      <c r="E280" s="686"/>
      <c r="F280" s="686"/>
      <c r="G280" s="653"/>
      <c r="H280" s="686"/>
      <c r="I280" s="686"/>
      <c r="J280" s="977"/>
    </row>
    <row r="281" ht="12.75" customHeight="1">
      <c r="A281" s="686"/>
      <c r="B281" s="686"/>
      <c r="C281" s="686"/>
      <c r="D281" s="686"/>
      <c r="E281" s="686"/>
      <c r="F281" s="686"/>
      <c r="G281" s="653"/>
      <c r="H281" s="686"/>
      <c r="I281" s="686"/>
      <c r="J281" s="977"/>
    </row>
    <row r="282" ht="12.75" customHeight="1">
      <c r="A282" s="686"/>
      <c r="B282" s="686"/>
      <c r="C282" s="686"/>
      <c r="D282" s="686"/>
      <c r="E282" s="686"/>
      <c r="F282" s="686"/>
      <c r="G282" s="653"/>
      <c r="H282" s="686"/>
      <c r="I282" s="686"/>
      <c r="J282" s="977"/>
    </row>
    <row r="283" ht="12.75" customHeight="1">
      <c r="A283" s="686"/>
      <c r="B283" s="686"/>
      <c r="C283" s="686"/>
      <c r="D283" s="686"/>
      <c r="E283" s="686"/>
      <c r="F283" s="686"/>
      <c r="G283" s="653"/>
      <c r="H283" s="686"/>
      <c r="I283" s="686"/>
      <c r="J283" s="977"/>
    </row>
    <row r="284" ht="12.75" customHeight="1">
      <c r="A284" s="686"/>
      <c r="B284" s="686"/>
      <c r="C284" s="686"/>
      <c r="D284" s="686"/>
      <c r="E284" s="686"/>
      <c r="F284" s="686"/>
      <c r="G284" s="653"/>
      <c r="H284" s="686"/>
      <c r="I284" s="686"/>
      <c r="J284" s="977"/>
    </row>
    <row r="285" ht="12.75" customHeight="1">
      <c r="A285" s="686"/>
      <c r="B285" s="686"/>
      <c r="C285" s="686"/>
      <c r="D285" s="686"/>
      <c r="E285" s="686"/>
      <c r="F285" s="686"/>
      <c r="G285" s="653"/>
      <c r="H285" s="686"/>
      <c r="I285" s="686"/>
      <c r="J285" s="977"/>
    </row>
    <row r="286" ht="12.75" customHeight="1">
      <c r="A286" s="686"/>
      <c r="B286" s="686"/>
      <c r="C286" s="686"/>
      <c r="D286" s="686"/>
      <c r="E286" s="686"/>
      <c r="F286" s="686"/>
      <c r="G286" s="653"/>
      <c r="H286" s="686"/>
      <c r="I286" s="686"/>
      <c r="J286" s="977"/>
    </row>
    <row r="287" ht="12.75" customHeight="1">
      <c r="A287" s="686"/>
      <c r="B287" s="686"/>
      <c r="C287" s="686"/>
      <c r="D287" s="686"/>
      <c r="E287" s="686"/>
      <c r="F287" s="686"/>
      <c r="G287" s="653"/>
      <c r="H287" s="686"/>
      <c r="I287" s="686"/>
      <c r="J287" s="977"/>
    </row>
    <row r="288" ht="12.75" customHeight="1">
      <c r="A288" s="686"/>
      <c r="B288" s="686"/>
      <c r="C288" s="686"/>
      <c r="D288" s="686"/>
      <c r="E288" s="686"/>
      <c r="F288" s="686"/>
      <c r="G288" s="653"/>
      <c r="H288" s="686"/>
      <c r="I288" s="686"/>
      <c r="J288" s="977"/>
    </row>
    <row r="289" ht="12.75" customHeight="1">
      <c r="A289" s="686"/>
      <c r="B289" s="686"/>
      <c r="C289" s="686"/>
      <c r="D289" s="686"/>
      <c r="E289" s="686"/>
      <c r="F289" s="686"/>
      <c r="G289" s="653"/>
      <c r="H289" s="686"/>
      <c r="I289" s="686"/>
      <c r="J289" s="977"/>
    </row>
    <row r="290" ht="12.75" customHeight="1">
      <c r="A290" s="686"/>
      <c r="B290" s="686"/>
      <c r="C290" s="686"/>
      <c r="D290" s="686"/>
      <c r="E290" s="686"/>
      <c r="F290" s="686"/>
      <c r="G290" s="653"/>
      <c r="H290" s="686"/>
      <c r="I290" s="686"/>
      <c r="J290" s="977"/>
    </row>
    <row r="291" ht="12.75" customHeight="1">
      <c r="A291" s="686"/>
      <c r="B291" s="686"/>
      <c r="C291" s="686"/>
      <c r="D291" s="686"/>
      <c r="E291" s="686"/>
      <c r="F291" s="686"/>
      <c r="G291" s="653"/>
      <c r="H291" s="686"/>
      <c r="I291" s="686"/>
      <c r="J291" s="977"/>
    </row>
    <row r="292" ht="12.75" customHeight="1">
      <c r="A292" s="686"/>
      <c r="B292" s="686"/>
      <c r="C292" s="686"/>
      <c r="D292" s="686"/>
      <c r="E292" s="686"/>
      <c r="F292" s="686"/>
      <c r="G292" s="653"/>
      <c r="H292" s="686"/>
      <c r="I292" s="686"/>
      <c r="J292" s="977"/>
    </row>
    <row r="293" ht="12.75" customHeight="1">
      <c r="A293" s="686"/>
      <c r="B293" s="686"/>
      <c r="C293" s="686"/>
      <c r="D293" s="686"/>
      <c r="E293" s="686"/>
      <c r="F293" s="686"/>
      <c r="G293" s="653"/>
      <c r="H293" s="686"/>
      <c r="I293" s="686"/>
      <c r="J293" s="977"/>
    </row>
    <row r="294" ht="12.75" customHeight="1">
      <c r="A294" s="686"/>
      <c r="B294" s="686"/>
      <c r="C294" s="686"/>
      <c r="D294" s="686"/>
      <c r="E294" s="686"/>
      <c r="F294" s="686"/>
      <c r="G294" s="653"/>
      <c r="H294" s="686"/>
      <c r="I294" s="686"/>
      <c r="J294" s="977"/>
    </row>
    <row r="295" ht="12.75" customHeight="1">
      <c r="A295" s="686"/>
      <c r="B295" s="686"/>
      <c r="C295" s="686"/>
      <c r="D295" s="686"/>
      <c r="E295" s="686"/>
      <c r="F295" s="686"/>
      <c r="G295" s="653"/>
      <c r="H295" s="686"/>
      <c r="I295" s="686"/>
      <c r="J295" s="977"/>
    </row>
    <row r="296" ht="12.75" customHeight="1">
      <c r="A296" s="686"/>
      <c r="B296" s="686"/>
      <c r="C296" s="686"/>
      <c r="D296" s="686"/>
      <c r="E296" s="686"/>
      <c r="F296" s="686"/>
      <c r="G296" s="653"/>
      <c r="H296" s="686"/>
      <c r="I296" s="686"/>
      <c r="J296" s="977"/>
    </row>
    <row r="297" ht="12.75" customHeight="1">
      <c r="A297" s="686"/>
      <c r="B297" s="686"/>
      <c r="C297" s="686"/>
      <c r="D297" s="686"/>
      <c r="E297" s="686"/>
      <c r="F297" s="686"/>
      <c r="G297" s="653"/>
      <c r="H297" s="686"/>
      <c r="I297" s="686"/>
      <c r="J297" s="977"/>
    </row>
    <row r="298" ht="12.75" customHeight="1">
      <c r="A298" s="686"/>
      <c r="B298" s="686"/>
      <c r="C298" s="686"/>
      <c r="D298" s="686"/>
      <c r="E298" s="686"/>
      <c r="F298" s="686"/>
      <c r="G298" s="653"/>
      <c r="H298" s="686"/>
      <c r="I298" s="686"/>
      <c r="J298" s="977"/>
    </row>
    <row r="299" ht="12.75" customHeight="1">
      <c r="A299" s="686"/>
      <c r="B299" s="686"/>
      <c r="C299" s="686"/>
      <c r="D299" s="686"/>
      <c r="E299" s="686"/>
      <c r="F299" s="686"/>
      <c r="G299" s="653"/>
      <c r="H299" s="686"/>
      <c r="I299" s="686"/>
      <c r="J299" s="977"/>
    </row>
    <row r="300" ht="12.75" customHeight="1">
      <c r="A300" s="686"/>
      <c r="B300" s="686"/>
      <c r="C300" s="686"/>
      <c r="D300" s="686"/>
      <c r="E300" s="686"/>
      <c r="F300" s="686"/>
      <c r="G300" s="653"/>
      <c r="H300" s="686"/>
      <c r="I300" s="686"/>
      <c r="J300" s="977"/>
    </row>
    <row r="301" ht="12.75" customHeight="1">
      <c r="A301" s="686"/>
      <c r="B301" s="686"/>
      <c r="C301" s="686"/>
      <c r="D301" s="686"/>
      <c r="E301" s="686"/>
      <c r="F301" s="686"/>
      <c r="G301" s="653"/>
      <c r="H301" s="686"/>
      <c r="I301" s="686"/>
      <c r="J301" s="977"/>
    </row>
    <row r="302" ht="12.75" customHeight="1">
      <c r="A302" s="686"/>
      <c r="B302" s="686"/>
      <c r="C302" s="686"/>
      <c r="D302" s="686"/>
      <c r="E302" s="686"/>
      <c r="F302" s="686"/>
      <c r="G302" s="653"/>
      <c r="H302" s="686"/>
      <c r="I302" s="686"/>
      <c r="J302" s="977"/>
    </row>
    <row r="303" ht="12.75" customHeight="1">
      <c r="A303" s="686"/>
      <c r="B303" s="686"/>
      <c r="C303" s="686"/>
      <c r="D303" s="686"/>
      <c r="E303" s="686"/>
      <c r="F303" s="686"/>
      <c r="G303" s="653"/>
      <c r="H303" s="686"/>
      <c r="I303" s="686"/>
      <c r="J303" s="977"/>
    </row>
    <row r="304" ht="12.75" customHeight="1">
      <c r="A304" s="686"/>
      <c r="B304" s="686"/>
      <c r="C304" s="686"/>
      <c r="D304" s="686"/>
      <c r="E304" s="686"/>
      <c r="F304" s="686"/>
      <c r="G304" s="653"/>
      <c r="H304" s="686"/>
      <c r="I304" s="686"/>
      <c r="J304" s="977"/>
    </row>
    <row r="305" ht="12.75" customHeight="1">
      <c r="A305" s="686"/>
      <c r="B305" s="686"/>
      <c r="C305" s="686"/>
      <c r="D305" s="686"/>
      <c r="E305" s="686"/>
      <c r="F305" s="686"/>
      <c r="G305" s="653"/>
      <c r="H305" s="686"/>
      <c r="I305" s="686"/>
      <c r="J305" s="977"/>
    </row>
    <row r="306" ht="12.75" customHeight="1">
      <c r="A306" s="686"/>
      <c r="B306" s="686"/>
      <c r="C306" s="686"/>
      <c r="D306" s="686"/>
      <c r="E306" s="686"/>
      <c r="F306" s="686"/>
      <c r="G306" s="653"/>
      <c r="H306" s="686"/>
      <c r="I306" s="686"/>
      <c r="J306" s="977"/>
    </row>
    <row r="307" ht="12.75" customHeight="1">
      <c r="A307" s="686"/>
      <c r="B307" s="686"/>
      <c r="C307" s="686"/>
      <c r="D307" s="686"/>
      <c r="E307" s="686"/>
      <c r="F307" s="686"/>
      <c r="G307" s="653"/>
      <c r="H307" s="686"/>
      <c r="I307" s="686"/>
      <c r="J307" s="977"/>
    </row>
    <row r="308" ht="12.75" customHeight="1">
      <c r="A308" s="686"/>
      <c r="B308" s="686"/>
      <c r="C308" s="686"/>
      <c r="D308" s="686"/>
      <c r="E308" s="686"/>
      <c r="F308" s="686"/>
      <c r="G308" s="653"/>
      <c r="H308" s="686"/>
      <c r="I308" s="686"/>
      <c r="J308" s="977"/>
    </row>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45:A46"/>
    <mergeCell ref="A49:A53"/>
    <mergeCell ref="B49:B53"/>
    <mergeCell ref="A54:A56"/>
    <mergeCell ref="B58:B60"/>
    <mergeCell ref="A59:A60"/>
    <mergeCell ref="A108:A114"/>
    <mergeCell ref="A1:A2"/>
    <mergeCell ref="A4:J4"/>
    <mergeCell ref="G7:G18"/>
    <mergeCell ref="A8:A18"/>
    <mergeCell ref="G20:G31"/>
    <mergeCell ref="A21:A31"/>
    <mergeCell ref="A34:A42"/>
    <mergeCell ref="G81:G89"/>
    <mergeCell ref="G91:G100"/>
    <mergeCell ref="G102:G106"/>
    <mergeCell ref="G108:G114"/>
    <mergeCell ref="E128:I128"/>
    <mergeCell ref="G33:G42"/>
    <mergeCell ref="G44:G46"/>
    <mergeCell ref="G54:G56"/>
    <mergeCell ref="G58:G60"/>
    <mergeCell ref="G63:G64"/>
    <mergeCell ref="G75:G76"/>
    <mergeCell ref="G78:G79"/>
  </mergeCells>
  <dataValidations>
    <dataValidation type="list" allowBlank="1" showErrorMessage="1" sqref="B109:B114">
      <formula1>"AB1 - Nectar Flower Mix,AB10 - Unharvested cereal headland,AB11 - Cultivated areas for arable plants,AB12 - Supplementary winter feeding for farmland birds,AB12 - Supplementary winter feeding for farmland birds,AB12 - Supplementary winter feeding for"</formula1>
    </dataValidation>
    <dataValidation type="list" allowBlank="1" showErrorMessage="1" sqref="C109:C114">
      <formula1>"winter wheat,winter wheat,winter wheat,winter wheat,temporary grassland silage,bush orchards,arable land - brassica in rotation (winter oilseed rape),temporary grassland silage,winter wheat,temporary grassland silage,winter wheat,temporary grassland silag"</formula1>
    </dataValidation>
    <dataValidation type="list" allowBlank="1" showErrorMessage="1" sqref="E49:E56">
      <formula1>"0-5,5/10/2022,10/15/2022,15-20,20-25,25-30,30-35,35-40,40-45,45-50,50-55,55-60,60-65,65-70,70-75,75-80,80-85,85-90,90-95,95-100,100-105,105-110,110-115,115-120,120-125,125-130,130-135,135-140,140-145,145-150,150-155,155-160,160-165,165-170,170-175,175-180"&amp;",180-185,1"</formula1>
    </dataValidation>
    <dataValidation type="list" allowBlank="1" showErrorMessage="1" sqref="D49:D53">
      <formula1>"Beech,Ash/mixed natives,Oak,Douglas Fir,Larch,Norway Spruce,Western Red Cedar,Scots Pine,Sitka Spruce"</formula1>
    </dataValidation>
  </dataValidations>
  <hyperlinks>
    <hyperlink r:id="rId1" ref="A4"/>
    <hyperlink display="If you have SOM results from at least two different years on any of your fields, record the details here. The more years’ worth of data you have the better! &#10;&#10;If you have a lot of samples to record, use the help sheet SOM and SOC." location="'SOM and SOC'!A1" ref="G7"/>
    <hyperlink r:id="rId2" ref="G102"/>
  </hyperlinks>
  <printOptions/>
  <pageMargins bottom="0.75" footer="0.0" header="0.0" left="0.7" right="0.7" top="0.75"/>
  <pageSetup orientation="landscape"/>
  <headerFooter>
    <oddHeader>&amp;C&amp;A</oddHeader>
    <oddFooter>&amp;CPage &amp;P</oddFooter>
  </headerFooter>
  <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CD1CF"/>
    <outlinePr summaryBelow="0" summaryRight="0"/>
  </sheetPr>
  <sheetViews>
    <sheetView workbookViewId="0"/>
  </sheetViews>
  <sheetFormatPr customHeight="1" defaultColWidth="14.43" defaultRowHeight="15.0"/>
  <cols>
    <col customWidth="1" min="1" max="1" width="39.14"/>
    <col customWidth="1" min="2" max="2" width="77.86"/>
    <col customWidth="1" min="3" max="6" width="14.43"/>
    <col customWidth="1" min="17" max="17" width="44.29"/>
  </cols>
  <sheetData>
    <row r="1">
      <c r="A1" s="978" t="s">
        <v>1390</v>
      </c>
      <c r="B1" s="979" t="s">
        <v>1391</v>
      </c>
      <c r="C1" s="980"/>
      <c r="D1" s="980"/>
      <c r="E1" s="980"/>
      <c r="F1" s="980"/>
      <c r="G1" s="980"/>
      <c r="H1" s="980"/>
      <c r="I1" s="980"/>
      <c r="J1" s="980"/>
      <c r="K1" s="980"/>
      <c r="L1" s="980"/>
      <c r="M1" s="980"/>
      <c r="N1" s="980"/>
      <c r="O1" s="980"/>
      <c r="P1" s="980"/>
      <c r="Q1" s="980"/>
      <c r="R1" s="980"/>
      <c r="S1" s="981"/>
      <c r="T1" s="982"/>
      <c r="U1" s="982"/>
      <c r="V1" s="982"/>
      <c r="W1" s="982"/>
      <c r="X1" s="982"/>
      <c r="Y1" s="982"/>
      <c r="Z1" s="982"/>
      <c r="AA1" s="983"/>
    </row>
    <row r="2" ht="25.5" customHeight="1">
      <c r="A2" s="984"/>
      <c r="B2" s="985"/>
      <c r="C2" s="986"/>
      <c r="D2" s="986"/>
      <c r="E2" s="986"/>
      <c r="F2" s="986"/>
      <c r="G2" s="986"/>
      <c r="H2" s="986"/>
      <c r="I2" s="986"/>
      <c r="J2" s="986"/>
      <c r="K2" s="986"/>
      <c r="L2" s="986"/>
      <c r="M2" s="986"/>
      <c r="N2" s="986"/>
      <c r="O2" s="986"/>
      <c r="P2" s="986"/>
      <c r="Q2" s="986"/>
      <c r="R2" s="986"/>
      <c r="S2" s="987"/>
      <c r="T2" s="988"/>
      <c r="U2" s="988"/>
      <c r="V2" s="988"/>
      <c r="W2" s="988"/>
      <c r="X2" s="988"/>
      <c r="Y2" s="988"/>
      <c r="Z2" s="988"/>
      <c r="AA2" s="989"/>
    </row>
    <row r="3" ht="75.0" customHeight="1">
      <c r="A3" s="526" t="s">
        <v>118</v>
      </c>
      <c r="B3" s="274"/>
      <c r="C3" s="274"/>
      <c r="D3" s="274"/>
      <c r="E3" s="274"/>
      <c r="F3" s="990"/>
      <c r="G3" s="276"/>
      <c r="H3" s="721"/>
      <c r="I3" s="273"/>
      <c r="J3" s="274"/>
      <c r="K3" s="274"/>
      <c r="L3" s="990"/>
      <c r="M3" s="276"/>
      <c r="N3" s="721"/>
      <c r="O3" s="273"/>
      <c r="P3" s="274"/>
      <c r="Q3" s="990"/>
      <c r="R3" s="276"/>
      <c r="S3" s="721"/>
      <c r="T3" s="526"/>
      <c r="U3" s="527"/>
      <c r="V3" s="527"/>
      <c r="W3" s="991"/>
      <c r="X3" s="529"/>
      <c r="Y3" s="992"/>
      <c r="Z3" s="993"/>
      <c r="AA3" s="139"/>
    </row>
    <row r="4" ht="33.75" customHeight="1">
      <c r="A4" s="994"/>
      <c r="B4" s="994"/>
      <c r="C4" s="995" t="s">
        <v>1392</v>
      </c>
      <c r="D4" s="994" t="s">
        <v>1393</v>
      </c>
      <c r="E4" s="996" t="s">
        <v>1394</v>
      </c>
      <c r="F4" s="997"/>
      <c r="G4" s="997"/>
      <c r="H4" s="997"/>
      <c r="I4" s="997"/>
      <c r="J4" s="997"/>
      <c r="K4" s="997"/>
      <c r="L4" s="997"/>
      <c r="M4" s="997"/>
      <c r="N4" s="997"/>
      <c r="O4" s="997"/>
      <c r="P4" s="278"/>
      <c r="Q4" s="994"/>
      <c r="R4" s="994"/>
      <c r="S4" s="994"/>
      <c r="T4" s="994"/>
      <c r="U4" s="994"/>
      <c r="V4" s="994"/>
      <c r="W4" s="994"/>
      <c r="X4" s="994"/>
      <c r="Y4" s="994"/>
      <c r="Z4" s="994"/>
      <c r="AA4" s="994"/>
    </row>
    <row r="5">
      <c r="A5" s="998"/>
      <c r="B5" s="998" t="s">
        <v>1395</v>
      </c>
      <c r="C5" s="999"/>
      <c r="D5" s="998"/>
      <c r="E5" s="998" t="s">
        <v>1396</v>
      </c>
      <c r="F5" s="998" t="s">
        <v>1397</v>
      </c>
      <c r="G5" s="998" t="s">
        <v>1398</v>
      </c>
      <c r="H5" s="998" t="s">
        <v>1399</v>
      </c>
      <c r="I5" s="998" t="s">
        <v>1400</v>
      </c>
      <c r="J5" s="998" t="s">
        <v>1401</v>
      </c>
      <c r="K5" s="998" t="s">
        <v>1402</v>
      </c>
      <c r="L5" s="998" t="s">
        <v>1403</v>
      </c>
      <c r="M5" s="998" t="s">
        <v>1404</v>
      </c>
      <c r="N5" s="998" t="s">
        <v>1405</v>
      </c>
      <c r="O5" s="998" t="s">
        <v>1406</v>
      </c>
      <c r="P5" s="998" t="s">
        <v>1407</v>
      </c>
      <c r="Q5" s="998"/>
      <c r="R5" s="998"/>
      <c r="S5" s="998"/>
      <c r="T5" s="998"/>
      <c r="U5" s="998"/>
      <c r="V5" s="998"/>
      <c r="W5" s="998"/>
      <c r="X5" s="998"/>
      <c r="Y5" s="998"/>
      <c r="Z5" s="998"/>
      <c r="AA5" s="998"/>
    </row>
    <row r="6">
      <c r="A6" s="1000" t="s">
        <v>1408</v>
      </c>
      <c r="B6" s="1001"/>
      <c r="C6" s="1002"/>
      <c r="D6" s="1002">
        <f>SUM(E6:P6)/12</f>
        <v>29.75</v>
      </c>
      <c r="E6" s="1003">
        <v>64.0</v>
      </c>
      <c r="F6" s="1003">
        <v>63.0</v>
      </c>
      <c r="G6" s="1003">
        <v>40.0</v>
      </c>
      <c r="H6" s="1003">
        <v>20.0</v>
      </c>
      <c r="I6" s="1003">
        <v>0.0</v>
      </c>
      <c r="J6" s="1003">
        <v>0.0</v>
      </c>
      <c r="K6" s="1003">
        <v>0.0</v>
      </c>
      <c r="L6" s="1003">
        <v>0.0</v>
      </c>
      <c r="M6" s="1003">
        <v>10.0</v>
      </c>
      <c r="N6" s="1003">
        <v>40.0</v>
      </c>
      <c r="O6" s="1003">
        <v>55.0</v>
      </c>
      <c r="P6" s="1003">
        <v>65.0</v>
      </c>
      <c r="Q6" s="1001"/>
      <c r="R6" s="1001"/>
      <c r="S6" s="1004"/>
      <c r="T6" s="1004"/>
      <c r="U6" s="1004"/>
      <c r="V6" s="1004"/>
      <c r="W6" s="1004"/>
      <c r="X6" s="1004"/>
      <c r="Y6" s="1004"/>
      <c r="Z6" s="1004"/>
      <c r="AA6" s="1004"/>
    </row>
    <row r="7">
      <c r="A7" s="1005" t="s">
        <v>1409</v>
      </c>
      <c r="B7" s="532"/>
      <c r="C7" s="1005"/>
      <c r="D7" s="1005"/>
      <c r="E7" s="532"/>
      <c r="F7" s="532"/>
      <c r="G7" s="532"/>
      <c r="H7" s="532"/>
      <c r="I7" s="532"/>
      <c r="J7" s="532"/>
      <c r="K7" s="532"/>
      <c r="L7" s="532"/>
      <c r="M7" s="532"/>
      <c r="N7" s="532"/>
      <c r="O7" s="532"/>
      <c r="P7" s="532"/>
      <c r="Q7" s="532"/>
      <c r="R7" s="532"/>
      <c r="S7" s="532"/>
      <c r="T7" s="532"/>
      <c r="U7" s="532"/>
      <c r="V7" s="532"/>
      <c r="W7" s="532"/>
      <c r="X7" s="532"/>
      <c r="Y7" s="532"/>
      <c r="Z7" s="532"/>
      <c r="AA7" s="532"/>
    </row>
    <row r="8">
      <c r="A8" s="1006" t="s">
        <v>1102</v>
      </c>
      <c r="B8" s="1007" t="s">
        <v>1410</v>
      </c>
      <c r="C8" s="1008">
        <v>685.0</v>
      </c>
      <c r="D8" s="1008">
        <f t="shared" ref="D8:D13" si="1">SUM(E8:P8)/12</f>
        <v>0</v>
      </c>
      <c r="E8" s="1003"/>
      <c r="F8" s="1003"/>
      <c r="G8" s="1003"/>
      <c r="H8" s="1003"/>
      <c r="I8" s="1003"/>
      <c r="J8" s="1003"/>
      <c r="K8" s="1003"/>
      <c r="L8" s="1003"/>
      <c r="M8" s="1003"/>
      <c r="N8" s="1003"/>
      <c r="O8" s="1003"/>
      <c r="P8" s="1003"/>
      <c r="Q8" s="1009"/>
      <c r="R8" s="1009"/>
      <c r="S8" s="139"/>
      <c r="T8" s="139"/>
      <c r="U8" s="139"/>
      <c r="V8" s="139"/>
      <c r="W8" s="139"/>
      <c r="X8" s="139"/>
      <c r="Y8" s="139"/>
      <c r="Z8" s="139"/>
      <c r="AA8" s="139"/>
    </row>
    <row r="9">
      <c r="A9" s="1010" t="s">
        <v>1108</v>
      </c>
      <c r="B9" s="1011" t="s">
        <v>1411</v>
      </c>
      <c r="C9" s="1012">
        <v>466.0</v>
      </c>
      <c r="D9" s="1008">
        <f t="shared" si="1"/>
        <v>0</v>
      </c>
      <c r="E9" s="107"/>
      <c r="F9" s="107"/>
      <c r="G9" s="107"/>
      <c r="H9" s="107"/>
      <c r="I9" s="107"/>
      <c r="J9" s="107"/>
      <c r="K9" s="107"/>
      <c r="L9" s="107"/>
      <c r="M9" s="107"/>
      <c r="N9" s="107"/>
      <c r="O9" s="107"/>
      <c r="P9" s="107"/>
      <c r="Q9" s="109"/>
      <c r="R9" s="109"/>
      <c r="S9" s="139"/>
      <c r="T9" s="139"/>
      <c r="U9" s="139"/>
      <c r="V9" s="139"/>
      <c r="W9" s="139"/>
      <c r="X9" s="139"/>
      <c r="Y9" s="139"/>
      <c r="Z9" s="139"/>
      <c r="AA9" s="139"/>
    </row>
    <row r="10">
      <c r="A10" s="1010" t="s">
        <v>1412</v>
      </c>
      <c r="B10" s="1011" t="s">
        <v>1413</v>
      </c>
      <c r="C10" s="1012">
        <v>466.0</v>
      </c>
      <c r="D10" s="1008">
        <f t="shared" si="1"/>
        <v>0</v>
      </c>
      <c r="E10" s="107"/>
      <c r="F10" s="107"/>
      <c r="G10" s="107"/>
      <c r="H10" s="107"/>
      <c r="I10" s="107"/>
      <c r="J10" s="107"/>
      <c r="K10" s="107"/>
      <c r="L10" s="107"/>
      <c r="M10" s="107"/>
      <c r="N10" s="107"/>
      <c r="O10" s="107"/>
      <c r="P10" s="107"/>
      <c r="Q10" s="109"/>
      <c r="R10" s="109"/>
      <c r="S10" s="139"/>
      <c r="T10" s="139"/>
      <c r="U10" s="139"/>
      <c r="V10" s="139"/>
      <c r="W10" s="139"/>
      <c r="X10" s="139"/>
      <c r="Y10" s="139"/>
      <c r="Z10" s="139"/>
      <c r="AA10" s="139"/>
    </row>
    <row r="11">
      <c r="A11" s="1010" t="s">
        <v>1414</v>
      </c>
      <c r="B11" s="1011" t="s">
        <v>1415</v>
      </c>
      <c r="C11" s="1012">
        <v>185.0</v>
      </c>
      <c r="D11" s="1008">
        <f t="shared" si="1"/>
        <v>0</v>
      </c>
      <c r="E11" s="107"/>
      <c r="F11" s="107"/>
      <c r="G11" s="107"/>
      <c r="H11" s="107"/>
      <c r="I11" s="107"/>
      <c r="J11" s="107"/>
      <c r="K11" s="107"/>
      <c r="L11" s="107"/>
      <c r="M11" s="107"/>
      <c r="N11" s="107"/>
      <c r="O11" s="107"/>
      <c r="P11" s="107"/>
      <c r="Q11" s="109"/>
      <c r="R11" s="109"/>
      <c r="S11" s="139"/>
      <c r="T11" s="139"/>
      <c r="U11" s="139"/>
      <c r="V11" s="139"/>
      <c r="W11" s="139"/>
      <c r="X11" s="139"/>
      <c r="Y11" s="139"/>
      <c r="Z11" s="139"/>
      <c r="AA11" s="139"/>
    </row>
    <row r="12">
      <c r="A12" s="1010" t="s">
        <v>1416</v>
      </c>
      <c r="B12" s="1011" t="s">
        <v>1417</v>
      </c>
      <c r="C12" s="1012">
        <v>550.0</v>
      </c>
      <c r="D12" s="1008">
        <f t="shared" si="1"/>
        <v>0</v>
      </c>
      <c r="E12" s="107"/>
      <c r="F12" s="107"/>
      <c r="G12" s="107"/>
      <c r="H12" s="107"/>
      <c r="I12" s="107"/>
      <c r="J12" s="107"/>
      <c r="K12" s="107"/>
      <c r="L12" s="107"/>
      <c r="M12" s="107"/>
      <c r="N12" s="107"/>
      <c r="O12" s="107"/>
      <c r="P12" s="107"/>
      <c r="Q12" s="109"/>
      <c r="R12" s="109"/>
      <c r="S12" s="139"/>
      <c r="T12" s="139"/>
      <c r="U12" s="139"/>
      <c r="V12" s="139"/>
      <c r="W12" s="139"/>
      <c r="X12" s="139"/>
      <c r="Y12" s="139"/>
      <c r="Z12" s="139"/>
      <c r="AA12" s="139"/>
    </row>
    <row r="13">
      <c r="A13" s="1013" t="s">
        <v>1117</v>
      </c>
      <c r="B13" s="1014" t="s">
        <v>1418</v>
      </c>
      <c r="C13" s="1015">
        <v>900.0</v>
      </c>
      <c r="D13" s="1016">
        <f t="shared" si="1"/>
        <v>0</v>
      </c>
      <c r="E13" s="130"/>
      <c r="F13" s="130"/>
      <c r="G13" s="130"/>
      <c r="H13" s="130"/>
      <c r="I13" s="130"/>
      <c r="J13" s="130"/>
      <c r="K13" s="130"/>
      <c r="L13" s="130"/>
      <c r="M13" s="130"/>
      <c r="N13" s="130"/>
      <c r="O13" s="130"/>
      <c r="P13" s="130"/>
      <c r="Q13" s="1017"/>
      <c r="R13" s="1017"/>
      <c r="S13" s="139"/>
      <c r="T13" s="139"/>
      <c r="U13" s="139"/>
      <c r="V13" s="139"/>
      <c r="W13" s="139"/>
      <c r="X13" s="139"/>
      <c r="Y13" s="139"/>
      <c r="Z13" s="139"/>
      <c r="AA13" s="139"/>
    </row>
    <row r="14">
      <c r="A14" s="1005" t="s">
        <v>1419</v>
      </c>
      <c r="B14" s="532"/>
      <c r="C14" s="1005"/>
      <c r="D14" s="1005"/>
      <c r="E14" s="532"/>
      <c r="F14" s="532"/>
      <c r="G14" s="532"/>
      <c r="H14" s="532"/>
      <c r="I14" s="532"/>
      <c r="J14" s="532"/>
      <c r="K14" s="532"/>
      <c r="L14" s="532"/>
      <c r="M14" s="532"/>
      <c r="N14" s="532"/>
      <c r="O14" s="532"/>
      <c r="P14" s="532"/>
      <c r="Q14" s="532"/>
      <c r="R14" s="532"/>
      <c r="S14" s="532"/>
      <c r="T14" s="532"/>
      <c r="U14" s="532"/>
      <c r="V14" s="532"/>
      <c r="W14" s="532"/>
      <c r="X14" s="532"/>
      <c r="Y14" s="532"/>
      <c r="Z14" s="532"/>
      <c r="AA14" s="532"/>
    </row>
    <row r="15">
      <c r="A15" s="1018" t="s">
        <v>1414</v>
      </c>
      <c r="B15" s="1019" t="s">
        <v>1420</v>
      </c>
      <c r="C15" s="1008">
        <v>200.0</v>
      </c>
      <c r="D15" s="1008">
        <f t="shared" ref="D15:D22" si="2">SUM(E15:P15)/12</f>
        <v>0</v>
      </c>
      <c r="E15" s="537"/>
      <c r="F15" s="537"/>
      <c r="G15" s="537"/>
      <c r="H15" s="537"/>
      <c r="I15" s="537"/>
      <c r="J15" s="537"/>
      <c r="K15" s="537"/>
      <c r="L15" s="537"/>
      <c r="M15" s="537"/>
      <c r="N15" s="537"/>
      <c r="O15" s="537"/>
      <c r="P15" s="537"/>
      <c r="Q15" s="1009"/>
      <c r="R15" s="1009"/>
      <c r="S15" s="139"/>
      <c r="T15" s="139"/>
      <c r="U15" s="139"/>
      <c r="V15" s="139"/>
      <c r="W15" s="139"/>
      <c r="X15" s="139"/>
      <c r="Y15" s="139"/>
      <c r="Z15" s="139"/>
      <c r="AA15" s="139"/>
    </row>
    <row r="16">
      <c r="A16" s="1018" t="s">
        <v>1419</v>
      </c>
      <c r="B16" s="1019" t="s">
        <v>1421</v>
      </c>
      <c r="C16" s="1012">
        <v>385.0</v>
      </c>
      <c r="D16" s="1008">
        <f t="shared" si="2"/>
        <v>0</v>
      </c>
      <c r="E16" s="107"/>
      <c r="F16" s="107"/>
      <c r="G16" s="107"/>
      <c r="H16" s="107"/>
      <c r="I16" s="107"/>
      <c r="J16" s="107"/>
      <c r="K16" s="107"/>
      <c r="L16" s="107"/>
      <c r="M16" s="107"/>
      <c r="N16" s="107"/>
      <c r="O16" s="107"/>
      <c r="P16" s="107"/>
      <c r="Q16" s="109"/>
      <c r="R16" s="109"/>
      <c r="S16" s="139"/>
      <c r="T16" s="139"/>
      <c r="U16" s="139"/>
      <c r="V16" s="139"/>
      <c r="W16" s="139"/>
      <c r="X16" s="139"/>
      <c r="Y16" s="139"/>
      <c r="Z16" s="139"/>
      <c r="AA16" s="139"/>
    </row>
    <row r="17">
      <c r="A17" s="1018" t="s">
        <v>1422</v>
      </c>
      <c r="B17" s="1019" t="s">
        <v>1423</v>
      </c>
      <c r="C17" s="1012">
        <v>600.0</v>
      </c>
      <c r="D17" s="1008">
        <f t="shared" si="2"/>
        <v>0</v>
      </c>
      <c r="E17" s="107"/>
      <c r="F17" s="107"/>
      <c r="G17" s="107"/>
      <c r="H17" s="107"/>
      <c r="I17" s="107"/>
      <c r="J17" s="107"/>
      <c r="K17" s="107"/>
      <c r="L17" s="107"/>
      <c r="M17" s="107"/>
      <c r="N17" s="107"/>
      <c r="O17" s="107"/>
      <c r="P17" s="107"/>
      <c r="Q17" s="109"/>
      <c r="R17" s="109"/>
      <c r="S17" s="139"/>
      <c r="T17" s="139"/>
      <c r="U17" s="139"/>
      <c r="V17" s="139"/>
      <c r="W17" s="139"/>
      <c r="X17" s="139"/>
      <c r="Y17" s="139"/>
      <c r="Z17" s="139"/>
      <c r="AA17" s="139"/>
    </row>
    <row r="18">
      <c r="A18" s="1018" t="s">
        <v>1424</v>
      </c>
      <c r="B18" s="1019" t="s">
        <v>1425</v>
      </c>
      <c r="C18" s="1012">
        <v>550.0</v>
      </c>
      <c r="D18" s="1008">
        <f t="shared" si="2"/>
        <v>0</v>
      </c>
      <c r="E18" s="107"/>
      <c r="F18" s="107"/>
      <c r="G18" s="107"/>
      <c r="H18" s="107"/>
      <c r="I18" s="107"/>
      <c r="J18" s="107"/>
      <c r="K18" s="107"/>
      <c r="L18" s="107"/>
      <c r="M18" s="107"/>
      <c r="N18" s="107"/>
      <c r="O18" s="107"/>
      <c r="P18" s="107"/>
      <c r="Q18" s="109"/>
      <c r="R18" s="109"/>
      <c r="S18" s="139"/>
      <c r="T18" s="139"/>
      <c r="U18" s="139"/>
      <c r="V18" s="139"/>
      <c r="W18" s="139"/>
      <c r="X18" s="139"/>
      <c r="Y18" s="139"/>
      <c r="Z18" s="139"/>
      <c r="AA18" s="139"/>
    </row>
    <row r="19">
      <c r="A19" s="1018" t="s">
        <v>1117</v>
      </c>
      <c r="B19" s="1019" t="s">
        <v>1418</v>
      </c>
      <c r="C19" s="1012">
        <v>900.0</v>
      </c>
      <c r="D19" s="1008">
        <f t="shared" si="2"/>
        <v>0</v>
      </c>
      <c r="E19" s="107"/>
      <c r="F19" s="107"/>
      <c r="G19" s="107"/>
      <c r="H19" s="107"/>
      <c r="I19" s="107"/>
      <c r="J19" s="107"/>
      <c r="K19" s="107"/>
      <c r="L19" s="107"/>
      <c r="M19" s="107"/>
      <c r="N19" s="107"/>
      <c r="O19" s="107"/>
      <c r="P19" s="107"/>
      <c r="Q19" s="109"/>
      <c r="R19" s="109"/>
      <c r="S19" s="139"/>
      <c r="T19" s="139"/>
      <c r="U19" s="139"/>
      <c r="V19" s="139"/>
      <c r="W19" s="139"/>
      <c r="X19" s="139"/>
      <c r="Y19" s="139"/>
      <c r="Z19" s="139"/>
      <c r="AA19" s="139"/>
    </row>
    <row r="20">
      <c r="A20" s="1018" t="s">
        <v>1426</v>
      </c>
      <c r="B20" s="1019" t="s">
        <v>1427</v>
      </c>
      <c r="C20" s="1012">
        <v>900.0</v>
      </c>
      <c r="D20" s="1008">
        <f t="shared" si="2"/>
        <v>0</v>
      </c>
      <c r="E20" s="107"/>
      <c r="F20" s="107"/>
      <c r="G20" s="107"/>
      <c r="H20" s="107"/>
      <c r="I20" s="107"/>
      <c r="J20" s="107"/>
      <c r="K20" s="107"/>
      <c r="L20" s="107"/>
      <c r="M20" s="107"/>
      <c r="N20" s="107"/>
      <c r="O20" s="107"/>
      <c r="P20" s="107"/>
      <c r="Q20" s="109"/>
      <c r="R20" s="109"/>
      <c r="S20" s="139"/>
      <c r="T20" s="139"/>
      <c r="U20" s="139"/>
      <c r="V20" s="139"/>
      <c r="W20" s="139"/>
      <c r="X20" s="139"/>
      <c r="Y20" s="139"/>
      <c r="Z20" s="139"/>
      <c r="AA20" s="139"/>
    </row>
    <row r="21" ht="15.75" customHeight="1">
      <c r="A21" s="1018" t="s">
        <v>1428</v>
      </c>
      <c r="B21" s="1019" t="s">
        <v>1429</v>
      </c>
      <c r="C21" s="1012">
        <v>400.0</v>
      </c>
      <c r="D21" s="1008">
        <f t="shared" si="2"/>
        <v>0</v>
      </c>
      <c r="E21" s="107"/>
      <c r="F21" s="107"/>
      <c r="G21" s="107"/>
      <c r="H21" s="107"/>
      <c r="I21" s="107"/>
      <c r="J21" s="107"/>
      <c r="K21" s="107"/>
      <c r="L21" s="107"/>
      <c r="M21" s="107"/>
      <c r="N21" s="107"/>
      <c r="O21" s="107"/>
      <c r="P21" s="107"/>
      <c r="Q21" s="109"/>
      <c r="R21" s="109"/>
      <c r="S21" s="139"/>
      <c r="T21" s="139"/>
      <c r="U21" s="139"/>
      <c r="V21" s="139"/>
      <c r="W21" s="139"/>
      <c r="X21" s="139"/>
      <c r="Y21" s="139"/>
      <c r="Z21" s="139"/>
      <c r="AA21" s="139"/>
    </row>
    <row r="22" ht="15.75" customHeight="1">
      <c r="A22" s="1018" t="s">
        <v>1430</v>
      </c>
      <c r="B22" s="1019" t="s">
        <v>1431</v>
      </c>
      <c r="C22" s="1015">
        <v>600.0</v>
      </c>
      <c r="D22" s="1016">
        <f t="shared" si="2"/>
        <v>0</v>
      </c>
      <c r="E22" s="130"/>
      <c r="F22" s="130"/>
      <c r="G22" s="130"/>
      <c r="H22" s="130"/>
      <c r="I22" s="130"/>
      <c r="J22" s="130"/>
      <c r="K22" s="130"/>
      <c r="L22" s="130"/>
      <c r="M22" s="130"/>
      <c r="N22" s="130"/>
      <c r="O22" s="130"/>
      <c r="P22" s="130"/>
      <c r="Q22" s="1017"/>
      <c r="R22" s="1017"/>
      <c r="S22" s="139"/>
      <c r="T22" s="139"/>
      <c r="U22" s="139"/>
      <c r="V22" s="139"/>
      <c r="W22" s="139"/>
      <c r="X22" s="139"/>
      <c r="Y22" s="139"/>
      <c r="Z22" s="139"/>
      <c r="AA22" s="139"/>
    </row>
    <row r="23" ht="15.75" customHeight="1">
      <c r="A23" s="1005" t="s">
        <v>1432</v>
      </c>
      <c r="B23" s="532"/>
      <c r="C23" s="1005"/>
      <c r="D23" s="1005"/>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ht="15.75" customHeight="1">
      <c r="A24" s="1006" t="s">
        <v>1433</v>
      </c>
      <c r="B24" s="1020" t="s">
        <v>1434</v>
      </c>
      <c r="C24" s="1008">
        <f>(170+200)/2</f>
        <v>185</v>
      </c>
      <c r="D24" s="1008">
        <f t="shared" ref="D24:D33" si="3">SUM(E24:P24)/12</f>
        <v>0</v>
      </c>
      <c r="E24" s="537"/>
      <c r="F24" s="537"/>
      <c r="G24" s="537"/>
      <c r="H24" s="537"/>
      <c r="I24" s="537"/>
      <c r="J24" s="537"/>
      <c r="K24" s="537"/>
      <c r="L24" s="537"/>
      <c r="M24" s="537"/>
      <c r="N24" s="537"/>
      <c r="O24" s="537"/>
      <c r="P24" s="537"/>
      <c r="Q24" s="1009"/>
      <c r="R24" s="1009"/>
      <c r="S24" s="139"/>
      <c r="T24" s="139"/>
      <c r="U24" s="139"/>
      <c r="V24" s="139"/>
      <c r="W24" s="139"/>
      <c r="X24" s="139"/>
      <c r="Y24" s="139"/>
      <c r="Z24" s="139"/>
      <c r="AA24" s="139"/>
    </row>
    <row r="25" ht="15.75" customHeight="1">
      <c r="A25" s="1006" t="s">
        <v>1435</v>
      </c>
      <c r="B25" s="1021" t="s">
        <v>1436</v>
      </c>
      <c r="C25" s="1008">
        <v>110.0</v>
      </c>
      <c r="D25" s="1008">
        <f t="shared" si="3"/>
        <v>0</v>
      </c>
      <c r="E25" s="537"/>
      <c r="F25" s="537"/>
      <c r="G25" s="537"/>
      <c r="H25" s="537"/>
      <c r="I25" s="537"/>
      <c r="J25" s="537"/>
      <c r="K25" s="537"/>
      <c r="L25" s="537"/>
      <c r="M25" s="537"/>
      <c r="N25" s="537"/>
      <c r="O25" s="537"/>
      <c r="P25" s="537"/>
      <c r="Q25" s="1009"/>
      <c r="R25" s="1009"/>
      <c r="S25" s="139"/>
      <c r="T25" s="139"/>
      <c r="U25" s="139"/>
      <c r="V25" s="139"/>
      <c r="W25" s="139"/>
      <c r="X25" s="139"/>
      <c r="Y25" s="139"/>
      <c r="Z25" s="139"/>
      <c r="AA25" s="139"/>
    </row>
    <row r="26" ht="15.75" customHeight="1">
      <c r="A26" s="1010" t="s">
        <v>1437</v>
      </c>
      <c r="B26" s="1022" t="s">
        <v>1438</v>
      </c>
      <c r="C26" s="1023">
        <v>200.0</v>
      </c>
      <c r="D26" s="1008">
        <f t="shared" si="3"/>
        <v>0</v>
      </c>
      <c r="E26" s="107"/>
      <c r="F26" s="107"/>
      <c r="G26" s="107"/>
      <c r="H26" s="107"/>
      <c r="I26" s="107"/>
      <c r="J26" s="107"/>
      <c r="K26" s="107"/>
      <c r="L26" s="107"/>
      <c r="M26" s="107"/>
      <c r="N26" s="107"/>
      <c r="O26" s="107"/>
      <c r="P26" s="107"/>
      <c r="Q26" s="109"/>
      <c r="R26" s="109"/>
      <c r="S26" s="139"/>
      <c r="T26" s="139"/>
      <c r="U26" s="139"/>
      <c r="V26" s="139"/>
      <c r="W26" s="139"/>
      <c r="X26" s="139"/>
      <c r="Y26" s="139"/>
      <c r="Z26" s="139"/>
      <c r="AA26" s="139"/>
    </row>
    <row r="27" ht="15.75" customHeight="1">
      <c r="A27" s="1010" t="s">
        <v>1439</v>
      </c>
      <c r="B27" s="1021" t="s">
        <v>1440</v>
      </c>
      <c r="C27" s="1012">
        <v>5.0</v>
      </c>
      <c r="D27" s="1008">
        <f t="shared" si="3"/>
        <v>0</v>
      </c>
      <c r="E27" s="107"/>
      <c r="F27" s="107"/>
      <c r="G27" s="107"/>
      <c r="H27" s="107"/>
      <c r="I27" s="107"/>
      <c r="J27" s="107"/>
      <c r="K27" s="107"/>
      <c r="L27" s="107"/>
      <c r="M27" s="107"/>
      <c r="N27" s="107"/>
      <c r="O27" s="107"/>
      <c r="P27" s="107"/>
      <c r="Q27" s="109"/>
      <c r="R27" s="109"/>
      <c r="S27" s="139"/>
      <c r="T27" s="139"/>
      <c r="U27" s="139"/>
      <c r="V27" s="139"/>
      <c r="W27" s="139"/>
      <c r="X27" s="139"/>
      <c r="Y27" s="139"/>
      <c r="Z27" s="139"/>
      <c r="AA27" s="139"/>
    </row>
    <row r="28" ht="15.75" customHeight="1">
      <c r="A28" s="1013" t="s">
        <v>1441</v>
      </c>
      <c r="B28" s="1021" t="s">
        <v>1440</v>
      </c>
      <c r="C28" s="1012">
        <v>15.0</v>
      </c>
      <c r="D28" s="1008">
        <f t="shared" si="3"/>
        <v>0</v>
      </c>
      <c r="E28" s="107"/>
      <c r="F28" s="107"/>
      <c r="G28" s="107"/>
      <c r="H28" s="107"/>
      <c r="I28" s="107"/>
      <c r="J28" s="107"/>
      <c r="K28" s="107"/>
      <c r="L28" s="107"/>
      <c r="M28" s="107"/>
      <c r="N28" s="107"/>
      <c r="O28" s="107"/>
      <c r="P28" s="107"/>
      <c r="Q28" s="109"/>
      <c r="R28" s="109"/>
      <c r="S28" s="139"/>
      <c r="T28" s="139"/>
      <c r="U28" s="139"/>
      <c r="V28" s="139"/>
      <c r="W28" s="139"/>
      <c r="X28" s="139"/>
      <c r="Y28" s="139"/>
      <c r="Z28" s="139"/>
      <c r="AA28" s="139"/>
    </row>
    <row r="29" ht="15.75" customHeight="1">
      <c r="A29" s="1013" t="s">
        <v>1442</v>
      </c>
      <c r="B29" s="1021" t="s">
        <v>1443</v>
      </c>
      <c r="C29" s="1012">
        <v>30.0</v>
      </c>
      <c r="D29" s="1008">
        <f t="shared" si="3"/>
        <v>0</v>
      </c>
      <c r="E29" s="107"/>
      <c r="F29" s="107"/>
      <c r="G29" s="107"/>
      <c r="H29" s="107"/>
      <c r="I29" s="107"/>
      <c r="J29" s="107"/>
      <c r="K29" s="107"/>
      <c r="L29" s="107"/>
      <c r="M29" s="107"/>
      <c r="N29" s="107"/>
      <c r="O29" s="107"/>
      <c r="P29" s="107"/>
      <c r="Q29" s="109"/>
      <c r="R29" s="109"/>
      <c r="S29" s="139"/>
      <c r="T29" s="139"/>
      <c r="U29" s="139"/>
      <c r="V29" s="139"/>
      <c r="W29" s="139"/>
      <c r="X29" s="139"/>
      <c r="Y29" s="139"/>
      <c r="Z29" s="139"/>
      <c r="AA29" s="139"/>
    </row>
    <row r="30" ht="15.75" customHeight="1">
      <c r="A30" s="1013" t="s">
        <v>1444</v>
      </c>
      <c r="B30" s="1021" t="s">
        <v>1443</v>
      </c>
      <c r="C30" s="1012">
        <v>77.0</v>
      </c>
      <c r="D30" s="1008">
        <f t="shared" si="3"/>
        <v>0</v>
      </c>
      <c r="E30" s="107"/>
      <c r="F30" s="107"/>
      <c r="G30" s="107"/>
      <c r="H30" s="107"/>
      <c r="I30" s="107"/>
      <c r="J30" s="107"/>
      <c r="K30" s="107"/>
      <c r="L30" s="107"/>
      <c r="M30" s="107"/>
      <c r="N30" s="107"/>
      <c r="O30" s="107"/>
      <c r="P30" s="107"/>
      <c r="Q30" s="109"/>
      <c r="R30" s="109"/>
      <c r="S30" s="139"/>
      <c r="T30" s="139"/>
      <c r="U30" s="139"/>
      <c r="V30" s="139"/>
      <c r="W30" s="139"/>
      <c r="X30" s="139"/>
      <c r="Y30" s="139"/>
      <c r="Z30" s="139"/>
      <c r="AA30" s="139"/>
    </row>
    <row r="31" ht="15.75" customHeight="1">
      <c r="A31" s="1013" t="s">
        <v>1445</v>
      </c>
      <c r="B31" s="1021" t="s">
        <v>1446</v>
      </c>
      <c r="C31" s="1012">
        <v>88.0</v>
      </c>
      <c r="D31" s="1008">
        <f t="shared" si="3"/>
        <v>0</v>
      </c>
      <c r="E31" s="107"/>
      <c r="F31" s="107"/>
      <c r="G31" s="107"/>
      <c r="H31" s="107"/>
      <c r="I31" s="107"/>
      <c r="J31" s="107"/>
      <c r="K31" s="107"/>
      <c r="L31" s="107"/>
      <c r="M31" s="107"/>
      <c r="N31" s="107"/>
      <c r="O31" s="107"/>
      <c r="P31" s="107"/>
      <c r="Q31" s="109"/>
      <c r="R31" s="109"/>
      <c r="S31" s="139"/>
      <c r="T31" s="139"/>
      <c r="U31" s="139"/>
      <c r="V31" s="139"/>
      <c r="W31" s="139"/>
      <c r="X31" s="139"/>
      <c r="Y31" s="139"/>
      <c r="Z31" s="139"/>
      <c r="AA31" s="139"/>
    </row>
    <row r="32" ht="15.75" customHeight="1">
      <c r="A32" s="1013" t="s">
        <v>1447</v>
      </c>
      <c r="B32" s="1021" t="s">
        <v>1446</v>
      </c>
      <c r="C32" s="1012">
        <v>94.0</v>
      </c>
      <c r="D32" s="1008">
        <f t="shared" si="3"/>
        <v>0</v>
      </c>
      <c r="E32" s="107"/>
      <c r="F32" s="107"/>
      <c r="G32" s="107"/>
      <c r="H32" s="107"/>
      <c r="I32" s="107"/>
      <c r="J32" s="107"/>
      <c r="K32" s="107"/>
      <c r="L32" s="107"/>
      <c r="M32" s="107"/>
      <c r="N32" s="107"/>
      <c r="O32" s="107"/>
      <c r="P32" s="107"/>
      <c r="Q32" s="109"/>
      <c r="R32" s="109"/>
      <c r="S32" s="139"/>
      <c r="T32" s="139"/>
      <c r="U32" s="139"/>
      <c r="V32" s="139"/>
      <c r="W32" s="139"/>
      <c r="X32" s="139"/>
      <c r="Y32" s="139"/>
      <c r="Z32" s="139"/>
      <c r="AA32" s="139"/>
    </row>
    <row r="33" ht="15.75" customHeight="1">
      <c r="A33" s="1013" t="s">
        <v>1448</v>
      </c>
      <c r="B33" s="1024" t="s">
        <v>1449</v>
      </c>
      <c r="C33" s="1015">
        <v>185.0</v>
      </c>
      <c r="D33" s="1016">
        <f t="shared" si="3"/>
        <v>0</v>
      </c>
      <c r="E33" s="130"/>
      <c r="F33" s="130"/>
      <c r="G33" s="130"/>
      <c r="H33" s="130"/>
      <c r="I33" s="130"/>
      <c r="J33" s="130"/>
      <c r="K33" s="130"/>
      <c r="L33" s="130"/>
      <c r="M33" s="130"/>
      <c r="N33" s="130"/>
      <c r="O33" s="130"/>
      <c r="P33" s="130"/>
      <c r="Q33" s="1017"/>
      <c r="R33" s="1017"/>
      <c r="S33" s="139"/>
      <c r="T33" s="139"/>
      <c r="U33" s="139"/>
      <c r="V33" s="139"/>
      <c r="W33" s="139"/>
      <c r="X33" s="139"/>
      <c r="Y33" s="139"/>
      <c r="Z33" s="139"/>
      <c r="AA33" s="139"/>
    </row>
    <row r="34" ht="15.75" customHeight="1">
      <c r="A34" s="1025" t="s">
        <v>1450</v>
      </c>
      <c r="B34" s="1026"/>
      <c r="C34" s="1027"/>
      <c r="D34" s="1027"/>
      <c r="E34" s="1026"/>
      <c r="F34" s="1026"/>
      <c r="G34" s="1026"/>
      <c r="H34" s="1026"/>
      <c r="I34" s="1026"/>
      <c r="J34" s="1026"/>
      <c r="K34" s="1026"/>
      <c r="L34" s="1026"/>
      <c r="M34" s="1026"/>
      <c r="N34" s="1026"/>
      <c r="O34" s="1026"/>
      <c r="P34" s="1026"/>
      <c r="Q34" s="1026"/>
      <c r="R34" s="1026"/>
      <c r="S34" s="1026"/>
      <c r="T34" s="1026"/>
      <c r="U34" s="1026"/>
      <c r="V34" s="1026"/>
      <c r="W34" s="1026"/>
      <c r="X34" s="1026"/>
      <c r="Y34" s="1026"/>
      <c r="Z34" s="1026"/>
      <c r="AA34" s="1026"/>
    </row>
    <row r="35" ht="15.75" customHeight="1">
      <c r="A35" s="1006" t="s">
        <v>1126</v>
      </c>
      <c r="B35" s="1028" t="s">
        <v>1451</v>
      </c>
      <c r="C35" s="1008">
        <v>70.0</v>
      </c>
      <c r="D35" s="1008">
        <f t="shared" ref="D35:D38" si="4">SUM(E35:P35)/12</f>
        <v>0</v>
      </c>
      <c r="E35" s="537"/>
      <c r="F35" s="537"/>
      <c r="G35" s="537"/>
      <c r="H35" s="537"/>
      <c r="I35" s="537"/>
      <c r="J35" s="537"/>
      <c r="K35" s="537"/>
      <c r="L35" s="537"/>
      <c r="M35" s="537"/>
      <c r="N35" s="537"/>
      <c r="O35" s="537"/>
      <c r="P35" s="537"/>
      <c r="Q35" s="1009"/>
      <c r="R35" s="1009"/>
      <c r="S35" s="139"/>
      <c r="T35" s="139"/>
      <c r="U35" s="139"/>
      <c r="V35" s="139"/>
      <c r="W35" s="139"/>
      <c r="X35" s="139"/>
      <c r="Y35" s="139"/>
      <c r="Z35" s="139"/>
      <c r="AA35" s="139"/>
    </row>
    <row r="36" ht="15.75" customHeight="1">
      <c r="A36" s="1010" t="s">
        <v>1452</v>
      </c>
      <c r="B36" s="601" t="s">
        <v>1453</v>
      </c>
      <c r="C36" s="1012">
        <v>60.0</v>
      </c>
      <c r="D36" s="1008">
        <f t="shared" si="4"/>
        <v>0</v>
      </c>
      <c r="E36" s="107"/>
      <c r="F36" s="107"/>
      <c r="G36" s="107"/>
      <c r="H36" s="107"/>
      <c r="I36" s="107"/>
      <c r="J36" s="107"/>
      <c r="K36" s="107"/>
      <c r="L36" s="107"/>
      <c r="M36" s="107"/>
      <c r="N36" s="107"/>
      <c r="O36" s="107"/>
      <c r="P36" s="107"/>
      <c r="Q36" s="109"/>
      <c r="R36" s="109"/>
      <c r="S36" s="139"/>
      <c r="T36" s="139"/>
      <c r="U36" s="139"/>
      <c r="V36" s="139"/>
      <c r="W36" s="139"/>
      <c r="X36" s="139"/>
      <c r="Y36" s="139"/>
      <c r="Z36" s="139"/>
      <c r="AA36" s="139"/>
    </row>
    <row r="37" ht="15.75" customHeight="1">
      <c r="A37" s="1010" t="s">
        <v>1454</v>
      </c>
      <c r="B37" s="601" t="s">
        <v>1455</v>
      </c>
      <c r="C37" s="1012">
        <f>(90+130)/2</f>
        <v>110</v>
      </c>
      <c r="D37" s="1008">
        <f t="shared" si="4"/>
        <v>0</v>
      </c>
      <c r="E37" s="107"/>
      <c r="F37" s="107"/>
      <c r="G37" s="107"/>
      <c r="H37" s="107"/>
      <c r="I37" s="107"/>
      <c r="J37" s="107"/>
      <c r="K37" s="107"/>
      <c r="L37" s="107"/>
      <c r="M37" s="107"/>
      <c r="N37" s="107"/>
      <c r="O37" s="107"/>
      <c r="P37" s="107"/>
      <c r="Q37" s="109"/>
      <c r="R37" s="109"/>
      <c r="S37" s="139"/>
      <c r="T37" s="139"/>
      <c r="U37" s="139"/>
      <c r="V37" s="139"/>
      <c r="W37" s="139"/>
      <c r="X37" s="139"/>
      <c r="Y37" s="139"/>
      <c r="Z37" s="139"/>
      <c r="AA37" s="139"/>
    </row>
    <row r="38" ht="15.75" customHeight="1">
      <c r="A38" s="1013" t="s">
        <v>1128</v>
      </c>
      <c r="B38" s="1029" t="s">
        <v>1456</v>
      </c>
      <c r="C38" s="1015">
        <v>25.0</v>
      </c>
      <c r="D38" s="1016">
        <f t="shared" si="4"/>
        <v>0</v>
      </c>
      <c r="E38" s="130"/>
      <c r="F38" s="130"/>
      <c r="G38" s="130"/>
      <c r="H38" s="130"/>
      <c r="I38" s="130"/>
      <c r="J38" s="130"/>
      <c r="K38" s="130"/>
      <c r="L38" s="130"/>
      <c r="M38" s="130"/>
      <c r="N38" s="130"/>
      <c r="O38" s="130"/>
      <c r="P38" s="130"/>
      <c r="Q38" s="1017"/>
      <c r="R38" s="1017"/>
      <c r="S38" s="139"/>
      <c r="T38" s="139"/>
      <c r="U38" s="139"/>
      <c r="V38" s="139"/>
      <c r="W38" s="139"/>
      <c r="X38" s="139"/>
      <c r="Y38" s="139"/>
      <c r="Z38" s="139"/>
      <c r="AA38" s="139"/>
    </row>
    <row r="39" ht="15.75" customHeight="1">
      <c r="A39" s="1025" t="s">
        <v>1457</v>
      </c>
      <c r="B39" s="1026"/>
      <c r="C39" s="1027"/>
      <c r="D39" s="1027"/>
      <c r="E39" s="1026"/>
      <c r="F39" s="1026"/>
      <c r="G39" s="1026"/>
      <c r="H39" s="1026"/>
      <c r="I39" s="1026"/>
      <c r="J39" s="1026"/>
      <c r="K39" s="1026"/>
      <c r="L39" s="1026"/>
      <c r="M39" s="1026"/>
      <c r="N39" s="1026"/>
      <c r="O39" s="1026"/>
      <c r="P39" s="1026"/>
      <c r="Q39" s="1026"/>
      <c r="R39" s="1026"/>
      <c r="S39" s="1026"/>
      <c r="T39" s="1026"/>
      <c r="U39" s="1026"/>
      <c r="V39" s="1026"/>
      <c r="W39" s="1026"/>
      <c r="X39" s="1026"/>
      <c r="Y39" s="1026"/>
      <c r="Z39" s="1026"/>
      <c r="AA39" s="1026"/>
    </row>
    <row r="40" ht="15.75" customHeight="1">
      <c r="A40" s="1006" t="s">
        <v>1129</v>
      </c>
      <c r="B40" s="1028"/>
      <c r="C40" s="1008">
        <v>50.0</v>
      </c>
      <c r="D40" s="1008">
        <f t="shared" ref="D40:D49" si="5">SUM(E40:P40)/12</f>
        <v>0</v>
      </c>
      <c r="E40" s="537"/>
      <c r="F40" s="537"/>
      <c r="G40" s="537"/>
      <c r="H40" s="537"/>
      <c r="I40" s="537"/>
      <c r="J40" s="537"/>
      <c r="K40" s="537"/>
      <c r="L40" s="537"/>
      <c r="M40" s="537"/>
      <c r="N40" s="537"/>
      <c r="O40" s="537"/>
      <c r="P40" s="537"/>
      <c r="Q40" s="1009"/>
      <c r="R40" s="1009"/>
      <c r="S40" s="139"/>
      <c r="T40" s="139"/>
      <c r="U40" s="139"/>
      <c r="V40" s="139"/>
      <c r="W40" s="139"/>
      <c r="X40" s="139"/>
      <c r="Y40" s="139"/>
      <c r="Z40" s="139"/>
      <c r="AA40" s="139"/>
    </row>
    <row r="41" ht="15.75" customHeight="1">
      <c r="A41" s="1010" t="s">
        <v>1130</v>
      </c>
      <c r="B41" s="601"/>
      <c r="C41" s="1012">
        <v>450.0</v>
      </c>
      <c r="D41" s="1008">
        <f t="shared" si="5"/>
        <v>0</v>
      </c>
      <c r="E41" s="107"/>
      <c r="F41" s="107"/>
      <c r="G41" s="107"/>
      <c r="H41" s="107"/>
      <c r="I41" s="107"/>
      <c r="J41" s="107"/>
      <c r="K41" s="107"/>
      <c r="L41" s="107"/>
      <c r="M41" s="107"/>
      <c r="N41" s="107"/>
      <c r="O41" s="107"/>
      <c r="P41" s="107"/>
      <c r="Q41" s="109"/>
      <c r="R41" s="109"/>
      <c r="S41" s="139"/>
      <c r="T41" s="139"/>
      <c r="U41" s="139"/>
      <c r="V41" s="139"/>
      <c r="W41" s="139"/>
      <c r="X41" s="139"/>
      <c r="Y41" s="139"/>
      <c r="Z41" s="139"/>
      <c r="AA41" s="139"/>
    </row>
    <row r="42" ht="15.75" customHeight="1">
      <c r="A42" s="1010" t="s">
        <v>1131</v>
      </c>
      <c r="B42" s="601"/>
      <c r="C42" s="1012">
        <v>60.0</v>
      </c>
      <c r="D42" s="1008">
        <f t="shared" si="5"/>
        <v>0</v>
      </c>
      <c r="E42" s="107"/>
      <c r="F42" s="107"/>
      <c r="G42" s="107"/>
      <c r="H42" s="107"/>
      <c r="I42" s="107"/>
      <c r="J42" s="107"/>
      <c r="K42" s="107"/>
      <c r="L42" s="107"/>
      <c r="M42" s="107"/>
      <c r="N42" s="107"/>
      <c r="O42" s="107"/>
      <c r="P42" s="107"/>
      <c r="Q42" s="109"/>
      <c r="R42" s="109"/>
      <c r="S42" s="139"/>
      <c r="T42" s="139"/>
      <c r="U42" s="139"/>
      <c r="V42" s="139"/>
      <c r="W42" s="139"/>
      <c r="X42" s="139"/>
      <c r="Y42" s="139"/>
      <c r="Z42" s="139"/>
      <c r="AA42" s="139"/>
    </row>
    <row r="43" ht="15.75" customHeight="1">
      <c r="A43" s="1010" t="s">
        <v>1132</v>
      </c>
      <c r="B43" s="601"/>
      <c r="C43" s="1012">
        <v>2.25</v>
      </c>
      <c r="D43" s="1008">
        <f t="shared" si="5"/>
        <v>0</v>
      </c>
      <c r="E43" s="107"/>
      <c r="F43" s="107"/>
      <c r="G43" s="107"/>
      <c r="H43" s="107"/>
      <c r="I43" s="107"/>
      <c r="J43" s="107"/>
      <c r="K43" s="107"/>
      <c r="L43" s="107"/>
      <c r="M43" s="107"/>
      <c r="N43" s="107"/>
      <c r="O43" s="107"/>
      <c r="P43" s="107"/>
      <c r="Q43" s="109"/>
      <c r="R43" s="109"/>
      <c r="S43" s="139"/>
      <c r="T43" s="139"/>
      <c r="U43" s="139"/>
      <c r="V43" s="139"/>
      <c r="W43" s="139"/>
      <c r="X43" s="139"/>
      <c r="Y43" s="139"/>
      <c r="Z43" s="139"/>
      <c r="AA43" s="139"/>
    </row>
    <row r="44" ht="15.75" customHeight="1">
      <c r="A44" s="1010" t="s">
        <v>1458</v>
      </c>
      <c r="B44" s="601"/>
      <c r="C44" s="1012">
        <v>2.25</v>
      </c>
      <c r="D44" s="1008">
        <f t="shared" si="5"/>
        <v>0</v>
      </c>
      <c r="E44" s="107"/>
      <c r="F44" s="107"/>
      <c r="G44" s="107"/>
      <c r="H44" s="107"/>
      <c r="I44" s="107"/>
      <c r="J44" s="107"/>
      <c r="K44" s="107"/>
      <c r="L44" s="107"/>
      <c r="M44" s="107"/>
      <c r="N44" s="107"/>
      <c r="O44" s="107"/>
      <c r="P44" s="107"/>
      <c r="Q44" s="109"/>
      <c r="R44" s="109"/>
      <c r="S44" s="139"/>
      <c r="T44" s="139"/>
      <c r="U44" s="139"/>
      <c r="V44" s="139"/>
      <c r="W44" s="139"/>
      <c r="X44" s="139"/>
      <c r="Y44" s="139"/>
      <c r="Z44" s="139"/>
      <c r="AA44" s="139"/>
    </row>
    <row r="45" ht="15.75" customHeight="1">
      <c r="A45" s="1010" t="s">
        <v>1134</v>
      </c>
      <c r="B45" s="601"/>
      <c r="C45" s="1012">
        <v>0.045</v>
      </c>
      <c r="D45" s="1008">
        <f t="shared" si="5"/>
        <v>0</v>
      </c>
      <c r="E45" s="107"/>
      <c r="F45" s="107"/>
      <c r="G45" s="107"/>
      <c r="H45" s="107"/>
      <c r="I45" s="107"/>
      <c r="J45" s="107"/>
      <c r="K45" s="107"/>
      <c r="L45" s="107"/>
      <c r="M45" s="107"/>
      <c r="N45" s="107"/>
      <c r="O45" s="107"/>
      <c r="P45" s="107"/>
      <c r="Q45" s="109"/>
      <c r="R45" s="109"/>
      <c r="S45" s="139"/>
      <c r="T45" s="139"/>
      <c r="U45" s="139"/>
      <c r="V45" s="139"/>
      <c r="W45" s="139"/>
      <c r="X45" s="139"/>
      <c r="Y45" s="139"/>
      <c r="Z45" s="139"/>
      <c r="AA45" s="139"/>
    </row>
    <row r="46" ht="15.75" customHeight="1">
      <c r="A46" s="1010" t="s">
        <v>1135</v>
      </c>
      <c r="B46" s="601"/>
      <c r="C46" s="1012">
        <v>2.0</v>
      </c>
      <c r="D46" s="1008">
        <f t="shared" si="5"/>
        <v>0</v>
      </c>
      <c r="E46" s="107"/>
      <c r="F46" s="107"/>
      <c r="G46" s="107"/>
      <c r="H46" s="107"/>
      <c r="I46" s="107"/>
      <c r="J46" s="107"/>
      <c r="K46" s="107"/>
      <c r="L46" s="107"/>
      <c r="M46" s="107"/>
      <c r="N46" s="107"/>
      <c r="O46" s="107"/>
      <c r="P46" s="107"/>
      <c r="Q46" s="109"/>
      <c r="R46" s="109"/>
      <c r="S46" s="139"/>
      <c r="T46" s="139"/>
      <c r="U46" s="139"/>
      <c r="V46" s="139"/>
      <c r="W46" s="139"/>
      <c r="X46" s="139"/>
      <c r="Y46" s="139"/>
      <c r="Z46" s="139"/>
      <c r="AA46" s="139"/>
    </row>
    <row r="47" ht="15.75" customHeight="1">
      <c r="A47" s="1010" t="s">
        <v>1136</v>
      </c>
      <c r="B47" s="601"/>
      <c r="C47" s="1012">
        <v>3.25</v>
      </c>
      <c r="D47" s="1008">
        <f t="shared" si="5"/>
        <v>0</v>
      </c>
      <c r="E47" s="107"/>
      <c r="F47" s="107"/>
      <c r="G47" s="107"/>
      <c r="H47" s="107"/>
      <c r="I47" s="107"/>
      <c r="J47" s="107"/>
      <c r="K47" s="107"/>
      <c r="L47" s="107"/>
      <c r="M47" s="107"/>
      <c r="N47" s="107"/>
      <c r="O47" s="107"/>
      <c r="P47" s="107"/>
      <c r="Q47" s="109"/>
      <c r="R47" s="109"/>
      <c r="S47" s="139"/>
      <c r="T47" s="139"/>
      <c r="U47" s="139"/>
      <c r="V47" s="139"/>
      <c r="W47" s="139"/>
      <c r="X47" s="139"/>
      <c r="Y47" s="139"/>
      <c r="Z47" s="139"/>
      <c r="AA47" s="139"/>
    </row>
    <row r="48" ht="15.75" customHeight="1">
      <c r="A48" s="1010" t="s">
        <v>1137</v>
      </c>
      <c r="B48" s="601"/>
      <c r="C48" s="1012">
        <v>13.2</v>
      </c>
      <c r="D48" s="1008">
        <f t="shared" si="5"/>
        <v>0</v>
      </c>
      <c r="E48" s="107"/>
      <c r="F48" s="107"/>
      <c r="G48" s="107"/>
      <c r="H48" s="107"/>
      <c r="I48" s="107"/>
      <c r="J48" s="107"/>
      <c r="K48" s="107"/>
      <c r="L48" s="107"/>
      <c r="M48" s="107"/>
      <c r="N48" s="107"/>
      <c r="O48" s="107"/>
      <c r="P48" s="107"/>
      <c r="Q48" s="109"/>
      <c r="R48" s="109"/>
      <c r="S48" s="139"/>
      <c r="T48" s="139"/>
      <c r="U48" s="139"/>
      <c r="V48" s="139"/>
      <c r="W48" s="139"/>
      <c r="X48" s="139"/>
      <c r="Y48" s="139"/>
      <c r="Z48" s="139"/>
      <c r="AA48" s="139"/>
    </row>
    <row r="49" ht="15.75" customHeight="1">
      <c r="A49" s="1013" t="s">
        <v>1138</v>
      </c>
      <c r="B49" s="1029"/>
      <c r="C49" s="1015">
        <v>7.5</v>
      </c>
      <c r="D49" s="1016">
        <f t="shared" si="5"/>
        <v>0</v>
      </c>
      <c r="E49" s="130"/>
      <c r="F49" s="130"/>
      <c r="G49" s="130"/>
      <c r="H49" s="130"/>
      <c r="I49" s="130"/>
      <c r="J49" s="130"/>
      <c r="K49" s="130"/>
      <c r="L49" s="130"/>
      <c r="M49" s="130"/>
      <c r="N49" s="130"/>
      <c r="O49" s="130"/>
      <c r="P49" s="130"/>
      <c r="Q49" s="1017"/>
      <c r="R49" s="1017"/>
      <c r="S49" s="139"/>
      <c r="T49" s="139"/>
      <c r="U49" s="139"/>
      <c r="V49" s="139"/>
      <c r="W49" s="139"/>
      <c r="X49" s="139"/>
      <c r="Y49" s="139"/>
      <c r="Z49" s="139"/>
      <c r="AA49" s="139"/>
    </row>
    <row r="50" ht="15.75" customHeight="1">
      <c r="A50" s="532"/>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row>
    <row r="51" ht="15.75" customHeight="1">
      <c r="A51" s="1030"/>
      <c r="B51" s="1030"/>
      <c r="C51" s="1030"/>
      <c r="D51" s="1030"/>
      <c r="E51" s="1030"/>
      <c r="F51" s="1030"/>
      <c r="G51" s="1030"/>
      <c r="H51" s="1030"/>
      <c r="I51" s="1030"/>
      <c r="J51" s="1030"/>
      <c r="K51" s="1030"/>
      <c r="L51" s="1030"/>
      <c r="M51" s="1030"/>
      <c r="N51" s="1030"/>
      <c r="O51" s="1030"/>
      <c r="P51" s="1030"/>
      <c r="Q51" s="1031"/>
      <c r="R51" s="1031"/>
      <c r="S51" s="139"/>
      <c r="T51" s="139"/>
      <c r="U51" s="139"/>
      <c r="V51" s="139"/>
      <c r="W51" s="139"/>
      <c r="X51" s="139"/>
      <c r="Y51" s="139"/>
      <c r="Z51" s="139"/>
      <c r="AA51" s="139"/>
    </row>
    <row r="52" ht="15.75" customHeight="1">
      <c r="A52" s="1032"/>
      <c r="B52" s="1032"/>
      <c r="C52" s="1032"/>
      <c r="D52" s="1032"/>
      <c r="E52" s="1032"/>
      <c r="F52" s="1032"/>
      <c r="G52" s="1032"/>
      <c r="H52" s="1032"/>
      <c r="I52" s="1032"/>
      <c r="J52" s="1032"/>
      <c r="K52" s="1032"/>
      <c r="L52" s="1032"/>
      <c r="M52" s="1032"/>
      <c r="N52" s="1032"/>
      <c r="O52" s="1032"/>
      <c r="P52" s="1032"/>
      <c r="Q52" s="1032"/>
      <c r="R52" s="1032"/>
      <c r="S52" s="139"/>
      <c r="T52" s="139"/>
      <c r="U52" s="139"/>
      <c r="V52" s="139"/>
      <c r="W52" s="139"/>
      <c r="X52" s="139"/>
      <c r="Y52" s="139"/>
      <c r="Z52" s="139"/>
      <c r="AA52" s="139"/>
    </row>
    <row r="53" ht="15.75" customHeight="1">
      <c r="A53" s="1032"/>
      <c r="B53" s="1032"/>
      <c r="C53" s="1032"/>
      <c r="D53" s="1032"/>
      <c r="E53" s="1032"/>
      <c r="F53" s="1032"/>
      <c r="G53" s="1032"/>
      <c r="H53" s="1032"/>
      <c r="I53" s="1032"/>
      <c r="J53" s="1032"/>
      <c r="K53" s="1032"/>
      <c r="L53" s="1032"/>
      <c r="M53" s="1032"/>
      <c r="N53" s="1032"/>
      <c r="O53" s="1032"/>
      <c r="P53" s="1032"/>
      <c r="Q53" s="1032"/>
      <c r="R53" s="1032"/>
      <c r="S53" s="139"/>
      <c r="T53" s="139"/>
      <c r="U53" s="139"/>
      <c r="V53" s="139"/>
      <c r="W53" s="139"/>
      <c r="X53" s="139"/>
      <c r="Y53" s="139"/>
      <c r="Z53" s="139"/>
      <c r="AA53" s="139"/>
    </row>
    <row r="54" ht="15.75" customHeight="1">
      <c r="A54" s="1032"/>
      <c r="C54" s="1032"/>
      <c r="D54" s="1032"/>
      <c r="E54" s="1032"/>
      <c r="F54" s="1032"/>
      <c r="G54" s="1032"/>
      <c r="H54" s="1032"/>
      <c r="I54" s="1032"/>
      <c r="J54" s="1032"/>
      <c r="K54" s="1032"/>
      <c r="L54" s="1032"/>
      <c r="M54" s="1032"/>
      <c r="N54" s="1032"/>
      <c r="O54" s="1032"/>
      <c r="P54" s="1032"/>
      <c r="Q54" s="1032"/>
      <c r="R54" s="1032"/>
      <c r="S54" s="139"/>
      <c r="T54" s="139"/>
      <c r="U54" s="139"/>
      <c r="V54" s="139"/>
      <c r="W54" s="139"/>
      <c r="X54" s="139"/>
      <c r="Y54" s="139"/>
      <c r="Z54" s="139"/>
      <c r="AA54" s="139"/>
    </row>
    <row r="55" ht="15.75" customHeight="1">
      <c r="A55" s="1032"/>
      <c r="B55" s="1032"/>
      <c r="C55" s="1032"/>
      <c r="D55" s="1032"/>
      <c r="E55" s="1032"/>
      <c r="F55" s="1032"/>
      <c r="G55" s="1032"/>
      <c r="H55" s="1032"/>
      <c r="I55" s="1032"/>
      <c r="J55" s="1032"/>
      <c r="K55" s="1032"/>
      <c r="L55" s="1032"/>
      <c r="M55" s="1032"/>
      <c r="N55" s="1032"/>
      <c r="O55" s="1032"/>
      <c r="P55" s="1032"/>
      <c r="Q55" s="1032"/>
      <c r="R55" s="1032"/>
      <c r="S55" s="139"/>
      <c r="T55" s="139"/>
      <c r="U55" s="139"/>
      <c r="V55" s="139"/>
      <c r="W55" s="139"/>
      <c r="X55" s="139"/>
      <c r="Y55" s="139"/>
      <c r="Z55" s="139"/>
      <c r="AA55" s="139"/>
    </row>
    <row r="56" ht="15.75" customHeight="1">
      <c r="A56" s="1032"/>
      <c r="B56" s="1032"/>
      <c r="C56" s="1032"/>
      <c r="D56" s="1032"/>
      <c r="E56" s="1032"/>
      <c r="F56" s="1032"/>
      <c r="G56" s="1032"/>
      <c r="H56" s="1032"/>
      <c r="I56" s="1032"/>
      <c r="J56" s="1032"/>
      <c r="K56" s="1032"/>
      <c r="L56" s="1032"/>
      <c r="M56" s="1032"/>
      <c r="N56" s="1032"/>
      <c r="O56" s="1032"/>
      <c r="P56" s="1032"/>
      <c r="Q56" s="1032"/>
      <c r="R56" s="1032"/>
      <c r="S56" s="139"/>
      <c r="T56" s="139"/>
      <c r="U56" s="139"/>
      <c r="V56" s="139"/>
      <c r="W56" s="139"/>
      <c r="X56" s="139"/>
      <c r="Y56" s="139"/>
      <c r="Z56" s="139"/>
      <c r="AA56" s="139"/>
    </row>
    <row r="57" ht="15.75" customHeight="1">
      <c r="A57" s="1032"/>
      <c r="B57" s="1032"/>
      <c r="C57" s="1032"/>
      <c r="D57" s="1032"/>
      <c r="E57" s="1032"/>
      <c r="F57" s="1032"/>
      <c r="G57" s="1032"/>
      <c r="H57" s="1032"/>
      <c r="I57" s="1032"/>
      <c r="J57" s="1032"/>
      <c r="K57" s="1032"/>
      <c r="L57" s="1032"/>
      <c r="M57" s="1032"/>
      <c r="N57" s="1032"/>
      <c r="O57" s="1032"/>
      <c r="P57" s="1032"/>
      <c r="Q57" s="1032"/>
      <c r="R57" s="1032"/>
      <c r="S57" s="139"/>
      <c r="T57" s="139"/>
      <c r="U57" s="139"/>
      <c r="V57" s="139"/>
      <c r="W57" s="139"/>
      <c r="X57" s="139"/>
      <c r="Y57" s="139"/>
      <c r="Z57" s="139"/>
      <c r="AA57" s="139"/>
    </row>
    <row r="58" ht="15.75" customHeight="1">
      <c r="A58" s="1032"/>
      <c r="B58" s="1032"/>
      <c r="C58" s="1032"/>
      <c r="D58" s="1032"/>
      <c r="E58" s="1032"/>
      <c r="F58" s="1032"/>
      <c r="G58" s="1032"/>
      <c r="H58" s="1032"/>
      <c r="I58" s="1032"/>
      <c r="J58" s="1032"/>
      <c r="K58" s="1032"/>
      <c r="L58" s="1032"/>
      <c r="M58" s="1032"/>
      <c r="N58" s="1032"/>
      <c r="O58" s="1032"/>
      <c r="P58" s="1032"/>
      <c r="Q58" s="1032"/>
      <c r="R58" s="1032"/>
      <c r="S58" s="139"/>
      <c r="T58" s="139"/>
      <c r="U58" s="139"/>
      <c r="V58" s="139"/>
      <c r="W58" s="139"/>
      <c r="X58" s="139"/>
      <c r="Y58" s="139"/>
      <c r="Z58" s="139"/>
      <c r="AA58" s="139"/>
    </row>
    <row r="59" ht="15.75" customHeight="1">
      <c r="A59" s="1032"/>
      <c r="B59" s="1032"/>
      <c r="C59" s="1032"/>
      <c r="D59" s="1032"/>
      <c r="E59" s="1032"/>
      <c r="F59" s="1032"/>
      <c r="G59" s="1032"/>
      <c r="H59" s="1032"/>
      <c r="I59" s="1032"/>
      <c r="J59" s="1032"/>
      <c r="K59" s="1032"/>
      <c r="L59" s="1032"/>
      <c r="M59" s="1032"/>
      <c r="N59" s="1032"/>
      <c r="O59" s="1032"/>
      <c r="P59" s="1032"/>
      <c r="Q59" s="1032"/>
      <c r="R59" s="1032"/>
      <c r="S59" s="139"/>
      <c r="T59" s="139"/>
      <c r="U59" s="139"/>
      <c r="V59" s="139"/>
      <c r="W59" s="139"/>
      <c r="X59" s="139"/>
      <c r="Y59" s="139"/>
      <c r="Z59" s="139"/>
      <c r="AA59" s="139"/>
    </row>
    <row r="60" ht="15.75" customHeight="1">
      <c r="A60" s="1032"/>
      <c r="B60" s="1032"/>
      <c r="C60" s="1032"/>
      <c r="D60" s="1032"/>
      <c r="E60" s="1032"/>
      <c r="F60" s="1032"/>
      <c r="G60" s="1032"/>
      <c r="H60" s="1032"/>
      <c r="I60" s="1032"/>
      <c r="J60" s="1032"/>
      <c r="K60" s="1032"/>
      <c r="L60" s="1032"/>
      <c r="M60" s="1032"/>
      <c r="N60" s="1032"/>
      <c r="O60" s="1032"/>
      <c r="P60" s="1032"/>
      <c r="Q60" s="1032"/>
      <c r="R60" s="1032"/>
      <c r="S60" s="139"/>
      <c r="T60" s="139"/>
      <c r="U60" s="139"/>
      <c r="V60" s="139"/>
      <c r="W60" s="139"/>
      <c r="X60" s="139"/>
      <c r="Y60" s="139"/>
      <c r="Z60" s="139"/>
      <c r="AA60" s="139"/>
    </row>
    <row r="61" ht="15.75" customHeight="1">
      <c r="A61" s="1032"/>
      <c r="B61" s="1032"/>
      <c r="C61" s="1032"/>
      <c r="D61" s="1032"/>
      <c r="E61" s="1032"/>
      <c r="F61" s="1032"/>
      <c r="G61" s="1032"/>
      <c r="H61" s="1032"/>
      <c r="I61" s="1032"/>
      <c r="J61" s="1032"/>
      <c r="K61" s="1032"/>
      <c r="L61" s="1032"/>
      <c r="M61" s="1032"/>
      <c r="N61" s="1032"/>
      <c r="O61" s="1032"/>
      <c r="P61" s="1032"/>
      <c r="Q61" s="1032"/>
      <c r="R61" s="1032"/>
      <c r="S61" s="139"/>
      <c r="T61" s="139"/>
      <c r="U61" s="139"/>
      <c r="V61" s="139"/>
      <c r="W61" s="139"/>
      <c r="X61" s="139"/>
      <c r="Y61" s="139"/>
      <c r="Z61" s="139"/>
      <c r="AA61" s="139"/>
    </row>
    <row r="62" ht="15.75" customHeight="1">
      <c r="A62" s="1032"/>
      <c r="B62" s="1032"/>
      <c r="C62" s="1032"/>
      <c r="D62" s="1032"/>
      <c r="E62" s="1032"/>
      <c r="F62" s="1032"/>
      <c r="G62" s="1032"/>
      <c r="H62" s="1032"/>
      <c r="I62" s="1032"/>
      <c r="J62" s="1032"/>
      <c r="K62" s="1032"/>
      <c r="L62" s="1032"/>
      <c r="M62" s="1032"/>
      <c r="N62" s="1032"/>
      <c r="O62" s="1032"/>
      <c r="P62" s="1032"/>
      <c r="Q62" s="1032"/>
      <c r="R62" s="1032"/>
      <c r="S62" s="139"/>
      <c r="T62" s="139"/>
      <c r="U62" s="139"/>
      <c r="V62" s="139"/>
      <c r="W62" s="139"/>
      <c r="X62" s="139"/>
      <c r="Y62" s="139"/>
      <c r="Z62" s="139"/>
      <c r="AA62" s="139"/>
    </row>
    <row r="63" ht="15.75" customHeight="1">
      <c r="A63" s="1032"/>
      <c r="B63" s="1032"/>
      <c r="C63" s="1032"/>
      <c r="D63" s="1032"/>
      <c r="E63" s="1032"/>
      <c r="F63" s="1032"/>
      <c r="G63" s="1032"/>
      <c r="H63" s="1032"/>
      <c r="I63" s="1032"/>
      <c r="J63" s="1032"/>
      <c r="K63" s="1032"/>
      <c r="L63" s="1032"/>
      <c r="M63" s="1032"/>
      <c r="N63" s="1032"/>
      <c r="O63" s="1032"/>
      <c r="P63" s="1032"/>
      <c r="Q63" s="1032"/>
      <c r="R63" s="1032"/>
      <c r="S63" s="139"/>
      <c r="T63" s="139"/>
      <c r="U63" s="139"/>
      <c r="V63" s="139"/>
      <c r="W63" s="139"/>
      <c r="X63" s="139"/>
      <c r="Y63" s="139"/>
      <c r="Z63" s="139"/>
      <c r="AA63" s="139"/>
    </row>
    <row r="64" ht="15.75" customHeight="1">
      <c r="A64" s="1032"/>
      <c r="B64" s="1032"/>
      <c r="C64" s="1032"/>
      <c r="D64" s="1032"/>
      <c r="E64" s="1032"/>
      <c r="F64" s="1032"/>
      <c r="G64" s="1032"/>
      <c r="H64" s="1032"/>
      <c r="I64" s="1032"/>
      <c r="J64" s="1032"/>
      <c r="K64" s="1032"/>
      <c r="L64" s="1032"/>
      <c r="M64" s="1032"/>
      <c r="N64" s="1032"/>
      <c r="O64" s="1032"/>
      <c r="P64" s="1032"/>
      <c r="Q64" s="1032"/>
      <c r="R64" s="1032"/>
      <c r="S64" s="139"/>
      <c r="T64" s="139"/>
      <c r="U64" s="139"/>
      <c r="V64" s="139"/>
      <c r="W64" s="139"/>
      <c r="X64" s="139"/>
      <c r="Y64" s="139"/>
      <c r="Z64" s="139"/>
      <c r="AA64" s="139"/>
    </row>
    <row r="65" ht="15.75" customHeight="1">
      <c r="A65" s="1032"/>
      <c r="B65" s="1032"/>
      <c r="C65" s="1032"/>
      <c r="D65" s="1032"/>
      <c r="E65" s="1032"/>
      <c r="F65" s="1032"/>
      <c r="G65" s="1032"/>
      <c r="H65" s="1032"/>
      <c r="I65" s="1032"/>
      <c r="J65" s="1032"/>
      <c r="K65" s="1032"/>
      <c r="L65" s="1032"/>
      <c r="M65" s="1032"/>
      <c r="N65" s="1032"/>
      <c r="O65" s="1032"/>
      <c r="P65" s="1032"/>
      <c r="Q65" s="1032"/>
      <c r="R65" s="1032"/>
      <c r="S65" s="139"/>
      <c r="T65" s="139"/>
      <c r="U65" s="139"/>
      <c r="V65" s="139"/>
      <c r="W65" s="139"/>
      <c r="X65" s="139"/>
      <c r="Y65" s="139"/>
      <c r="Z65" s="139"/>
      <c r="AA65" s="139"/>
    </row>
    <row r="66" ht="15.75" customHeight="1">
      <c r="A66" s="1032"/>
      <c r="B66" s="1032"/>
      <c r="C66" s="1032"/>
      <c r="D66" s="1032"/>
      <c r="E66" s="1032"/>
      <c r="F66" s="1032"/>
      <c r="G66" s="1032"/>
      <c r="H66" s="1032"/>
      <c r="I66" s="1032"/>
      <c r="J66" s="1032"/>
      <c r="K66" s="1032"/>
      <c r="L66" s="1032"/>
      <c r="M66" s="1032"/>
      <c r="N66" s="1032"/>
      <c r="O66" s="1032"/>
      <c r="P66" s="1032"/>
      <c r="Q66" s="1032"/>
      <c r="R66" s="1032"/>
      <c r="S66" s="139"/>
      <c r="T66" s="139"/>
      <c r="U66" s="139"/>
      <c r="V66" s="139"/>
      <c r="W66" s="139"/>
      <c r="X66" s="139"/>
      <c r="Y66" s="139"/>
      <c r="Z66" s="139"/>
      <c r="AA66" s="139"/>
    </row>
    <row r="67" ht="15.75" customHeight="1">
      <c r="A67" s="1032"/>
      <c r="B67" s="1032"/>
      <c r="C67" s="1032"/>
      <c r="D67" s="1032"/>
      <c r="E67" s="1032"/>
      <c r="F67" s="1032"/>
      <c r="G67" s="1032"/>
      <c r="H67" s="1032"/>
      <c r="I67" s="1032"/>
      <c r="J67" s="1032"/>
      <c r="K67" s="1032"/>
      <c r="L67" s="1032"/>
      <c r="M67" s="1032"/>
      <c r="N67" s="1032"/>
      <c r="O67" s="1032"/>
      <c r="P67" s="1032"/>
      <c r="Q67" s="1032"/>
      <c r="R67" s="1032"/>
      <c r="S67" s="139"/>
      <c r="T67" s="139"/>
      <c r="U67" s="139"/>
      <c r="V67" s="139"/>
      <c r="W67" s="139"/>
      <c r="X67" s="139"/>
      <c r="Y67" s="139"/>
      <c r="Z67" s="139"/>
      <c r="AA67" s="139"/>
    </row>
    <row r="68" ht="15.75" customHeight="1">
      <c r="A68" s="1032"/>
      <c r="B68" s="1032"/>
      <c r="C68" s="1032"/>
      <c r="D68" s="1032"/>
      <c r="E68" s="1032"/>
      <c r="F68" s="1032"/>
      <c r="G68" s="1032"/>
      <c r="H68" s="1032"/>
      <c r="I68" s="1032"/>
      <c r="J68" s="1032"/>
      <c r="K68" s="1032"/>
      <c r="L68" s="1032"/>
      <c r="M68" s="1032"/>
      <c r="N68" s="1032"/>
      <c r="O68" s="1032"/>
      <c r="P68" s="1032"/>
      <c r="Q68" s="1032"/>
      <c r="R68" s="1032"/>
      <c r="S68" s="139"/>
      <c r="T68" s="139"/>
      <c r="U68" s="139"/>
      <c r="V68" s="139"/>
      <c r="W68" s="139"/>
      <c r="X68" s="139"/>
      <c r="Y68" s="139"/>
      <c r="Z68" s="139"/>
      <c r="AA68" s="139"/>
    </row>
    <row r="69" ht="15.75" customHeight="1">
      <c r="A69" s="1032"/>
      <c r="B69" s="1032"/>
      <c r="C69" s="1032"/>
      <c r="D69" s="1032"/>
      <c r="E69" s="1032"/>
      <c r="F69" s="1032"/>
      <c r="G69" s="1032"/>
      <c r="H69" s="1032"/>
      <c r="I69" s="1032"/>
      <c r="J69" s="1032"/>
      <c r="K69" s="1032"/>
      <c r="L69" s="1032"/>
      <c r="M69" s="1032"/>
      <c r="N69" s="1032"/>
      <c r="O69" s="1032"/>
      <c r="P69" s="1032"/>
      <c r="Q69" s="1032"/>
      <c r="R69" s="1032"/>
      <c r="S69" s="139"/>
      <c r="T69" s="139"/>
      <c r="U69" s="139"/>
      <c r="V69" s="139"/>
      <c r="W69" s="139"/>
      <c r="X69" s="139"/>
      <c r="Y69" s="139"/>
      <c r="Z69" s="139"/>
      <c r="AA69" s="139"/>
    </row>
    <row r="70" ht="15.75" customHeight="1">
      <c r="A70" s="1032"/>
      <c r="B70" s="1032"/>
      <c r="C70" s="1032"/>
      <c r="D70" s="1032"/>
      <c r="E70" s="1032"/>
      <c r="F70" s="1032"/>
      <c r="G70" s="1032"/>
      <c r="H70" s="1032"/>
      <c r="I70" s="1032"/>
      <c r="J70" s="1032"/>
      <c r="K70" s="1032"/>
      <c r="L70" s="1032"/>
      <c r="M70" s="1032"/>
      <c r="N70" s="1032"/>
      <c r="O70" s="1032"/>
      <c r="P70" s="1032"/>
      <c r="Q70" s="1032"/>
      <c r="R70" s="1032"/>
      <c r="S70" s="139"/>
      <c r="T70" s="139"/>
      <c r="U70" s="139"/>
      <c r="V70" s="139"/>
      <c r="W70" s="139"/>
      <c r="X70" s="139"/>
      <c r="Y70" s="139"/>
      <c r="Z70" s="139"/>
      <c r="AA70" s="139"/>
    </row>
    <row r="71" ht="15.75" customHeight="1">
      <c r="A71" s="1032"/>
      <c r="B71" s="1032"/>
      <c r="C71" s="1032"/>
      <c r="D71" s="1032"/>
      <c r="E71" s="1032"/>
      <c r="F71" s="1032"/>
      <c r="G71" s="1032"/>
      <c r="H71" s="1032"/>
      <c r="I71" s="1032"/>
      <c r="J71" s="1032"/>
      <c r="K71" s="1032"/>
      <c r="L71" s="1032"/>
      <c r="M71" s="1032"/>
      <c r="N71" s="1032"/>
      <c r="O71" s="1032"/>
      <c r="P71" s="1032"/>
      <c r="Q71" s="1032"/>
      <c r="R71" s="1032"/>
      <c r="S71" s="139"/>
      <c r="T71" s="139"/>
      <c r="U71" s="139"/>
      <c r="V71" s="139"/>
      <c r="W71" s="139"/>
      <c r="X71" s="139"/>
      <c r="Y71" s="139"/>
      <c r="Z71" s="139"/>
      <c r="AA71" s="139"/>
    </row>
    <row r="72" ht="15.75" customHeight="1">
      <c r="A72" s="1032"/>
      <c r="B72" s="1032"/>
      <c r="C72" s="1032"/>
      <c r="D72" s="1032"/>
      <c r="E72" s="1032"/>
      <c r="F72" s="1032"/>
      <c r="G72" s="1032"/>
      <c r="H72" s="1032"/>
      <c r="I72" s="1032"/>
      <c r="J72" s="1032"/>
      <c r="K72" s="1032"/>
      <c r="L72" s="1032"/>
      <c r="M72" s="1032"/>
      <c r="N72" s="1032"/>
      <c r="O72" s="1032"/>
      <c r="P72" s="1032"/>
      <c r="Q72" s="1032"/>
      <c r="R72" s="1032"/>
      <c r="S72" s="139"/>
      <c r="T72" s="139"/>
      <c r="U72" s="139"/>
      <c r="V72" s="139"/>
      <c r="W72" s="139"/>
      <c r="X72" s="139"/>
      <c r="Y72" s="139"/>
      <c r="Z72" s="139"/>
      <c r="AA72" s="139"/>
    </row>
    <row r="73" ht="15.75" customHeight="1">
      <c r="A73" s="1032"/>
      <c r="B73" s="1032"/>
      <c r="C73" s="1032"/>
      <c r="D73" s="1032"/>
      <c r="E73" s="1032"/>
      <c r="F73" s="1032"/>
      <c r="G73" s="1032"/>
      <c r="H73" s="1032"/>
      <c r="I73" s="1032"/>
      <c r="J73" s="1032"/>
      <c r="K73" s="1032"/>
      <c r="L73" s="1032"/>
      <c r="M73" s="1032"/>
      <c r="N73" s="1032"/>
      <c r="O73" s="1032"/>
      <c r="P73" s="1032"/>
      <c r="Q73" s="1032"/>
      <c r="R73" s="1032"/>
      <c r="S73" s="139"/>
      <c r="T73" s="139"/>
      <c r="U73" s="139"/>
      <c r="V73" s="139"/>
      <c r="W73" s="139"/>
      <c r="X73" s="139"/>
      <c r="Y73" s="139"/>
      <c r="Z73" s="139"/>
      <c r="AA73" s="139"/>
    </row>
    <row r="74" ht="15.75" customHeight="1">
      <c r="A74" s="1032"/>
      <c r="B74" s="1032"/>
      <c r="C74" s="1032"/>
      <c r="D74" s="1032"/>
      <c r="E74" s="1032"/>
      <c r="F74" s="1032"/>
      <c r="G74" s="1032"/>
      <c r="H74" s="1032"/>
      <c r="I74" s="1032"/>
      <c r="J74" s="1032"/>
      <c r="K74" s="1032"/>
      <c r="L74" s="1032"/>
      <c r="M74" s="1032"/>
      <c r="N74" s="1032"/>
      <c r="O74" s="1032"/>
      <c r="P74" s="1032"/>
      <c r="Q74" s="1032"/>
      <c r="R74" s="1032"/>
      <c r="S74" s="139"/>
      <c r="T74" s="139"/>
      <c r="U74" s="139"/>
      <c r="V74" s="139"/>
      <c r="W74" s="139"/>
      <c r="X74" s="139"/>
      <c r="Y74" s="139"/>
      <c r="Z74" s="139"/>
      <c r="AA74" s="139"/>
    </row>
    <row r="75" ht="15.75" customHeight="1">
      <c r="A75" s="1032"/>
      <c r="B75" s="1032"/>
      <c r="C75" s="1032"/>
      <c r="D75" s="1032"/>
      <c r="E75" s="1032"/>
      <c r="F75" s="1032"/>
      <c r="G75" s="1032"/>
      <c r="H75" s="1032"/>
      <c r="I75" s="1032"/>
      <c r="J75" s="1032"/>
      <c r="K75" s="1032"/>
      <c r="L75" s="1032"/>
      <c r="M75" s="1032"/>
      <c r="N75" s="1032"/>
      <c r="O75" s="1032"/>
      <c r="P75" s="1032"/>
      <c r="Q75" s="1032"/>
      <c r="R75" s="1032"/>
      <c r="S75" s="139"/>
      <c r="T75" s="139"/>
      <c r="U75" s="139"/>
      <c r="V75" s="139"/>
      <c r="W75" s="139"/>
      <c r="X75" s="139"/>
      <c r="Y75" s="139"/>
      <c r="Z75" s="139"/>
      <c r="AA75" s="139"/>
    </row>
    <row r="76" ht="15.75" customHeight="1">
      <c r="A76" s="1032"/>
      <c r="B76" s="1032"/>
      <c r="C76" s="1032"/>
      <c r="D76" s="1032"/>
      <c r="E76" s="1032"/>
      <c r="F76" s="1032"/>
      <c r="G76" s="1032"/>
      <c r="H76" s="1032"/>
      <c r="I76" s="1032"/>
      <c r="J76" s="1032"/>
      <c r="K76" s="1032"/>
      <c r="L76" s="1032"/>
      <c r="M76" s="1032"/>
      <c r="N76" s="1032"/>
      <c r="O76" s="1032"/>
      <c r="P76" s="1032"/>
      <c r="Q76" s="1032"/>
      <c r="R76" s="1032"/>
      <c r="S76" s="139"/>
      <c r="T76" s="139"/>
      <c r="U76" s="139"/>
      <c r="V76" s="139"/>
      <c r="W76" s="139"/>
      <c r="X76" s="139"/>
      <c r="Y76" s="139"/>
      <c r="Z76" s="139"/>
      <c r="AA76" s="139"/>
    </row>
    <row r="77" ht="15.75" customHeight="1">
      <c r="A77" s="1032"/>
      <c r="B77" s="1032"/>
      <c r="C77" s="1032"/>
      <c r="D77" s="1032"/>
      <c r="E77" s="1032"/>
      <c r="F77" s="1032"/>
      <c r="G77" s="1032"/>
      <c r="H77" s="1032"/>
      <c r="I77" s="1032"/>
      <c r="J77" s="1032"/>
      <c r="K77" s="1032"/>
      <c r="L77" s="1032"/>
      <c r="M77" s="1032"/>
      <c r="N77" s="1032"/>
      <c r="O77" s="1032"/>
      <c r="P77" s="1032"/>
      <c r="Q77" s="1032"/>
      <c r="R77" s="1032"/>
      <c r="S77" s="139"/>
      <c r="T77" s="139"/>
      <c r="U77" s="139"/>
      <c r="V77" s="139"/>
      <c r="W77" s="139"/>
      <c r="X77" s="139"/>
      <c r="Y77" s="139"/>
      <c r="Z77" s="139"/>
      <c r="AA77" s="139"/>
    </row>
    <row r="78" ht="15.75" customHeight="1">
      <c r="A78" s="1032"/>
      <c r="B78" s="1032"/>
      <c r="C78" s="1032"/>
      <c r="D78" s="1032"/>
      <c r="E78" s="1032"/>
      <c r="F78" s="1032"/>
      <c r="G78" s="1032"/>
      <c r="H78" s="1032"/>
      <c r="I78" s="1032"/>
      <c r="J78" s="1032"/>
      <c r="K78" s="1032"/>
      <c r="L78" s="1032"/>
      <c r="M78" s="1032"/>
      <c r="N78" s="1032"/>
      <c r="O78" s="1032"/>
      <c r="P78" s="1032"/>
      <c r="Q78" s="1032"/>
      <c r="R78" s="1032"/>
      <c r="S78" s="139"/>
      <c r="T78" s="139"/>
      <c r="U78" s="139"/>
      <c r="V78" s="139"/>
      <c r="W78" s="139"/>
      <c r="X78" s="139"/>
      <c r="Y78" s="139"/>
      <c r="Z78" s="139"/>
      <c r="AA78" s="139"/>
    </row>
    <row r="79" ht="15.75" customHeight="1">
      <c r="A79" s="1032"/>
      <c r="B79" s="1032"/>
      <c r="C79" s="1032"/>
      <c r="D79" s="1032"/>
      <c r="E79" s="1032"/>
      <c r="F79" s="1032"/>
      <c r="G79" s="1032"/>
      <c r="H79" s="1032"/>
      <c r="I79" s="1032"/>
      <c r="J79" s="1032"/>
      <c r="K79" s="1032"/>
      <c r="L79" s="1032"/>
      <c r="M79" s="1032"/>
      <c r="N79" s="1032"/>
      <c r="O79" s="1032"/>
      <c r="P79" s="1032"/>
      <c r="Q79" s="1032"/>
      <c r="R79" s="1032"/>
      <c r="S79" s="139"/>
      <c r="T79" s="139"/>
      <c r="U79" s="139"/>
      <c r="V79" s="139"/>
      <c r="W79" s="139"/>
      <c r="X79" s="139"/>
      <c r="Y79" s="139"/>
      <c r="Z79" s="139"/>
      <c r="AA79" s="139"/>
    </row>
    <row r="80" ht="15.75" customHeight="1">
      <c r="A80" s="1032"/>
      <c r="B80" s="1032"/>
      <c r="C80" s="1032"/>
      <c r="D80" s="1032"/>
      <c r="E80" s="1032"/>
      <c r="F80" s="1032"/>
      <c r="G80" s="1032"/>
      <c r="H80" s="1032"/>
      <c r="I80" s="1032"/>
      <c r="J80" s="1032"/>
      <c r="K80" s="1032"/>
      <c r="L80" s="1032"/>
      <c r="M80" s="1032"/>
      <c r="N80" s="1032"/>
      <c r="O80" s="1032"/>
      <c r="P80" s="1032"/>
      <c r="Q80" s="1032"/>
      <c r="R80" s="1032"/>
      <c r="S80" s="139"/>
      <c r="T80" s="139"/>
      <c r="U80" s="139"/>
      <c r="V80" s="139"/>
      <c r="W80" s="139"/>
      <c r="X80" s="139"/>
      <c r="Y80" s="139"/>
      <c r="Z80" s="139"/>
      <c r="AA80" s="139"/>
    </row>
    <row r="81" ht="15.75" customHeight="1">
      <c r="A81" s="1032"/>
      <c r="B81" s="1032"/>
      <c r="C81" s="1032"/>
      <c r="D81" s="1032"/>
      <c r="E81" s="1032"/>
      <c r="F81" s="1032"/>
      <c r="G81" s="1032"/>
      <c r="H81" s="1032"/>
      <c r="I81" s="1032"/>
      <c r="J81" s="1032"/>
      <c r="K81" s="1032"/>
      <c r="L81" s="1032"/>
      <c r="M81" s="1032"/>
      <c r="N81" s="1032"/>
      <c r="O81" s="1032"/>
      <c r="P81" s="1032"/>
      <c r="Q81" s="1032"/>
      <c r="R81" s="1032"/>
      <c r="S81" s="139"/>
      <c r="T81" s="139"/>
      <c r="U81" s="139"/>
      <c r="V81" s="139"/>
      <c r="W81" s="139"/>
      <c r="X81" s="139"/>
      <c r="Y81" s="139"/>
      <c r="Z81" s="139"/>
      <c r="AA81" s="139"/>
    </row>
    <row r="82" ht="15.75" customHeight="1">
      <c r="A82" s="1032"/>
      <c r="B82" s="1032"/>
      <c r="C82" s="1032"/>
      <c r="D82" s="1032"/>
      <c r="E82" s="1032"/>
      <c r="F82" s="1032"/>
      <c r="G82" s="1032"/>
      <c r="H82" s="1032"/>
      <c r="I82" s="1032"/>
      <c r="J82" s="1032"/>
      <c r="K82" s="1032"/>
      <c r="L82" s="1032"/>
      <c r="M82" s="1032"/>
      <c r="N82" s="1032"/>
      <c r="O82" s="1032"/>
      <c r="P82" s="1032"/>
      <c r="Q82" s="1032"/>
      <c r="R82" s="1032"/>
      <c r="S82" s="139"/>
      <c r="T82" s="139"/>
      <c r="U82" s="139"/>
      <c r="V82" s="139"/>
      <c r="W82" s="139"/>
      <c r="X82" s="139"/>
      <c r="Y82" s="139"/>
      <c r="Z82" s="139"/>
      <c r="AA82" s="139"/>
    </row>
    <row r="83" ht="15.75" customHeight="1">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row>
    <row r="84" ht="15.75" customHeight="1">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row>
    <row r="85" ht="15.75" customHeight="1">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row>
    <row r="86" ht="15.75" customHeight="1">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row>
    <row r="87" ht="15.75" customHeight="1">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row>
    <row r="88" ht="15.75" customHeight="1">
      <c r="A88" s="139"/>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row>
    <row r="89" ht="15.75" customHeight="1">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row>
    <row r="90" ht="15.75" customHeight="1">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row>
    <row r="91" ht="15.75" customHeight="1">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row>
    <row r="92" ht="15.75" customHeight="1">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row>
    <row r="93" ht="15.75" customHeight="1">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row>
    <row r="94" ht="15.75" customHeight="1">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row>
    <row r="95" ht="15.75" customHeight="1">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row>
    <row r="96" ht="15.75" customHeight="1">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row>
    <row r="97" ht="15.75" customHeight="1">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row>
    <row r="98" ht="15.75" customHeight="1">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row>
    <row r="99" ht="15.75" customHeight="1">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row>
    <row r="100" ht="15.75" customHeight="1">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row>
    <row r="101" ht="15.75" customHeight="1">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row>
    <row r="102" ht="15.75" customHeight="1">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row>
    <row r="103" ht="15.75" customHeight="1">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row>
    <row r="104" ht="15.75" customHeight="1">
      <c r="A104" s="139"/>
      <c r="B104" s="139"/>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row>
    <row r="105" ht="15.75" customHeight="1">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row>
    <row r="106" ht="15.75" customHeight="1">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row>
    <row r="107" ht="15.75" customHeight="1">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row>
    <row r="108" ht="15.75" customHeight="1">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row>
    <row r="109" ht="15.75" customHeight="1">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row>
    <row r="110" ht="15.75" customHeight="1">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row>
    <row r="111" ht="15.75" customHeight="1">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row>
    <row r="112" ht="15.75" customHeight="1">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row>
    <row r="113" ht="15.75" customHeight="1">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row>
    <row r="114" ht="15.75" customHeight="1">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row>
    <row r="115" ht="15.75" customHeight="1">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row>
    <row r="116" ht="15.75" customHeight="1">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row>
    <row r="117" ht="15.75" customHeight="1">
      <c r="A117" s="139"/>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row>
    <row r="118" ht="15.75" customHeight="1">
      <c r="A118" s="139"/>
      <c r="B118" s="139"/>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row>
    <row r="119" ht="15.75" customHeight="1">
      <c r="A119" s="139"/>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row>
    <row r="120" ht="15.75" customHeight="1">
      <c r="A120" s="139"/>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row>
    <row r="121" ht="15.75" customHeight="1">
      <c r="A121" s="139"/>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row>
    <row r="122" ht="15.75" customHeight="1">
      <c r="A122" s="139"/>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row>
    <row r="123" ht="15.75" customHeight="1">
      <c r="A123" s="139"/>
      <c r="B123" s="139"/>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row>
    <row r="124" ht="15.75" customHeight="1">
      <c r="A124" s="139"/>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row>
    <row r="125" ht="15.75" customHeight="1">
      <c r="A125" s="139"/>
      <c r="B125" s="139"/>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row>
    <row r="126" ht="15.75" customHeight="1">
      <c r="A126" s="139"/>
      <c r="B126" s="139"/>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row>
    <row r="127" ht="15.75" customHeight="1">
      <c r="A127" s="139"/>
      <c r="B127" s="139"/>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row>
    <row r="128" ht="15.75" customHeight="1">
      <c r="A128" s="139"/>
      <c r="B128" s="139"/>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row>
    <row r="129" ht="15.75" customHeight="1">
      <c r="A129" s="139"/>
      <c r="B129" s="139"/>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row>
    <row r="130" ht="15.75" customHeight="1">
      <c r="A130" s="139"/>
      <c r="B130" s="13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row>
    <row r="131" ht="15.75" customHeight="1">
      <c r="A131" s="139"/>
      <c r="B131" s="139"/>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row>
    <row r="132" ht="15.75" customHeight="1">
      <c r="A132" s="139"/>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row>
    <row r="133" ht="15.7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row>
    <row r="134" ht="15.7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row>
    <row r="135" ht="15.7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row>
    <row r="136" ht="15.7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row>
    <row r="137" ht="15.7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row>
    <row r="138" ht="15.7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row>
    <row r="139" ht="15.7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row>
    <row r="140" ht="15.7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row>
    <row r="141" ht="15.7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row>
    <row r="142" ht="15.7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row>
    <row r="143" ht="15.75"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row>
    <row r="144" ht="15.75"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row>
    <row r="145" ht="15.75" customHeight="1">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row>
    <row r="146" ht="15.75" customHeight="1">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row>
    <row r="147" ht="15.75" customHeight="1">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row>
    <row r="148" ht="15.75" customHeight="1">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c r="AA148" s="139"/>
    </row>
    <row r="149" ht="15.75" customHeight="1">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row>
    <row r="150" ht="15.75" customHeight="1">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c r="AA150" s="139"/>
    </row>
    <row r="151" ht="15.75" customHeight="1">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row>
    <row r="152" ht="15.75" customHeight="1">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row>
    <row r="153" ht="15.75" customHeight="1">
      <c r="A153" s="139"/>
      <c r="B153" s="139"/>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c r="AA153" s="139"/>
    </row>
    <row r="154" ht="15.75" customHeight="1">
      <c r="A154" s="139"/>
      <c r="B154" s="139"/>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c r="AA154" s="139"/>
    </row>
    <row r="155" ht="15.75" customHeight="1">
      <c r="A155" s="139"/>
      <c r="B155" s="139"/>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c r="AA155" s="139"/>
    </row>
    <row r="156" ht="15.75" customHeight="1">
      <c r="A156" s="139"/>
      <c r="B156" s="139"/>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row>
    <row r="157" ht="15.75" customHeight="1">
      <c r="A157" s="139"/>
      <c r="B157" s="139"/>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row>
    <row r="158" ht="15.75" customHeight="1">
      <c r="A158" s="139"/>
      <c r="B158" s="139"/>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c r="AA158" s="139"/>
    </row>
    <row r="159" ht="15.75" customHeight="1">
      <c r="A159" s="139"/>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row>
    <row r="160" ht="15.75" customHeight="1">
      <c r="A160" s="139"/>
      <c r="B160" s="139"/>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row>
    <row r="161" ht="15.75" customHeight="1">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c r="AA161" s="139"/>
    </row>
    <row r="162" ht="15.75" customHeight="1">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c r="AA162" s="139"/>
    </row>
    <row r="163" ht="15.75" customHeight="1">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c r="AA163" s="139"/>
    </row>
    <row r="164" ht="15.75" customHeight="1">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c r="AA164" s="139"/>
    </row>
    <row r="165" ht="15.75" customHeight="1">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row>
    <row r="166" ht="15.75" customHeight="1">
      <c r="A166" s="139"/>
      <c r="B166" s="139"/>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c r="AA166" s="139"/>
    </row>
    <row r="167" ht="15.75" customHeight="1">
      <c r="A167" s="139"/>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c r="AA167" s="139"/>
    </row>
    <row r="168" ht="15.75" customHeight="1">
      <c r="A168" s="139"/>
      <c r="B168" s="139"/>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c r="AA168" s="139"/>
    </row>
    <row r="169" ht="15.75" customHeight="1">
      <c r="A169" s="139"/>
      <c r="B169" s="139"/>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c r="AA169" s="139"/>
    </row>
    <row r="170" ht="15.75" customHeight="1">
      <c r="A170" s="139"/>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row>
    <row r="171" ht="15.7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row>
    <row r="172" ht="15.7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row>
    <row r="173" ht="15.7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row>
    <row r="174" ht="15.7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row>
    <row r="175" ht="15.7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row>
    <row r="176" ht="15.7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row>
    <row r="177" ht="15.7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row>
    <row r="178" ht="15.7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row>
    <row r="179" ht="15.7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row>
    <row r="180" ht="15.75" customHeight="1">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row>
    <row r="181" ht="15.75" customHeight="1">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row>
    <row r="182" ht="15.75" customHeight="1">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row>
    <row r="183" ht="15.75" customHeight="1">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row>
    <row r="184" ht="15.75" customHeight="1">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row>
    <row r="185" ht="15.75" customHeight="1">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row>
    <row r="186" ht="15.75" customHeight="1">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row>
    <row r="187" ht="15.75" customHeight="1">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row>
    <row r="188" ht="15.75" customHeight="1">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row>
    <row r="189" ht="15.75" customHeight="1">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row>
    <row r="190" ht="15.75" customHeight="1">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row>
    <row r="191" ht="15.75" customHeight="1">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row>
    <row r="192" ht="15.75" customHeight="1">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row>
    <row r="193" ht="15.75" customHeight="1">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row>
    <row r="194" ht="15.75" customHeight="1">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row>
    <row r="195" ht="15.75" customHeight="1">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row>
    <row r="196" ht="15.75" customHeight="1">
      <c r="A196" s="139"/>
      <c r="B196" s="139"/>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c r="AA196" s="139"/>
    </row>
    <row r="197" ht="15.75" customHeight="1">
      <c r="A197" s="139"/>
      <c r="B197" s="139"/>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row>
    <row r="198" ht="15.75" customHeight="1">
      <c r="A198" s="139"/>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row>
    <row r="199" ht="15.75" customHeight="1">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c r="AA199" s="139"/>
    </row>
    <row r="200" ht="15.75" customHeight="1">
      <c r="A200" s="139"/>
      <c r="B200" s="139"/>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c r="AA200" s="139"/>
    </row>
    <row r="201" ht="15.75" customHeight="1">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row>
    <row r="202" ht="15.75" customHeight="1">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row>
    <row r="203" ht="15.75" customHeight="1">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row>
    <row r="204" ht="15.75" customHeight="1">
      <c r="A204" s="139"/>
      <c r="B204" s="139"/>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row>
    <row r="205" ht="15.75" customHeight="1">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c r="AA205" s="139"/>
    </row>
    <row r="206" ht="15.75" customHeight="1">
      <c r="A206" s="139"/>
      <c r="B206" s="139"/>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c r="AA206" s="139"/>
    </row>
    <row r="207" ht="15.75" customHeight="1">
      <c r="A207" s="139"/>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c r="AA207" s="139"/>
    </row>
    <row r="208" ht="15.75" customHeight="1">
      <c r="A208" s="139"/>
      <c r="B208" s="139"/>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c r="AA208" s="139"/>
    </row>
    <row r="209" ht="15.75" customHeight="1">
      <c r="A209" s="139"/>
      <c r="B209" s="139"/>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c r="AA209" s="139"/>
    </row>
    <row r="210" ht="15.75" customHeight="1">
      <c r="A210" s="139"/>
      <c r="B210" s="139"/>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row>
    <row r="211" ht="15.75" customHeight="1">
      <c r="A211" s="139"/>
      <c r="B211" s="139"/>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c r="AA211" s="139"/>
    </row>
    <row r="212" ht="15.75" customHeight="1">
      <c r="A212" s="139"/>
      <c r="B212" s="139"/>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c r="AA212" s="139"/>
    </row>
    <row r="213" ht="15.75" customHeight="1">
      <c r="A213" s="139"/>
      <c r="B213" s="139"/>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c r="AA213" s="139"/>
    </row>
    <row r="214" ht="15.75" customHeight="1">
      <c r="A214" s="139"/>
      <c r="B214" s="139"/>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c r="AA214" s="139"/>
    </row>
    <row r="215" ht="15.75" customHeight="1">
      <c r="A215" s="139"/>
      <c r="B215" s="139"/>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row>
    <row r="216" ht="15.75" customHeight="1">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row>
    <row r="217" ht="15.75" customHeight="1">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c r="AA217" s="139"/>
    </row>
    <row r="218" ht="15.75" customHeight="1">
      <c r="A218" s="139"/>
      <c r="B218" s="139"/>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row>
    <row r="219" ht="15.75" customHeight="1">
      <c r="A219" s="139"/>
      <c r="B219" s="139"/>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c r="AA219" s="139"/>
    </row>
    <row r="220" ht="15.75" customHeight="1">
      <c r="A220" s="139"/>
      <c r="B220" s="139"/>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c r="AA220" s="139"/>
    </row>
    <row r="221" ht="15.75" customHeight="1">
      <c r="A221" s="139"/>
      <c r="B221" s="139"/>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row>
    <row r="222" ht="15.75" customHeight="1">
      <c r="A222" s="139"/>
      <c r="B222" s="139"/>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c r="AA222" s="139"/>
    </row>
    <row r="223" ht="15.75" customHeight="1">
      <c r="A223" s="139"/>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row>
    <row r="224" ht="15.75" customHeight="1">
      <c r="A224" s="139"/>
      <c r="B224" s="139"/>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c r="AA224" s="139"/>
    </row>
    <row r="225" ht="15.75" customHeight="1">
      <c r="A225" s="139"/>
      <c r="B225" s="139"/>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row>
    <row r="226" ht="15.75" customHeight="1">
      <c r="A226" s="139"/>
      <c r="B226" s="139"/>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row>
    <row r="227" ht="15.75" customHeight="1">
      <c r="A227" s="139"/>
      <c r="B227" s="139"/>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c r="AA227" s="139"/>
    </row>
    <row r="228" ht="15.75" customHeight="1">
      <c r="A228" s="139"/>
      <c r="B228" s="139"/>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row>
    <row r="229" ht="15.75" customHeight="1">
      <c r="A229" s="139"/>
      <c r="B229" s="139"/>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c r="AA229" s="139"/>
    </row>
    <row r="230" ht="15.75" customHeight="1">
      <c r="A230" s="139"/>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row>
    <row r="231" ht="15.75" customHeight="1">
      <c r="A231" s="139"/>
      <c r="B231" s="139"/>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c r="AA231" s="139"/>
    </row>
    <row r="232" ht="15.75" customHeight="1">
      <c r="A232" s="139"/>
      <c r="B232" s="139"/>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c r="AA232" s="139"/>
    </row>
    <row r="233" ht="15.75" customHeight="1">
      <c r="A233" s="139"/>
      <c r="B233" s="139"/>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c r="AA233" s="139"/>
    </row>
    <row r="234" ht="15.75" customHeight="1">
      <c r="A234" s="139"/>
      <c r="B234" s="139"/>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c r="AA234" s="139"/>
    </row>
    <row r="235" ht="15.75" customHeight="1">
      <c r="A235" s="139"/>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c r="AA235" s="139"/>
    </row>
    <row r="236" ht="15.75" customHeight="1">
      <c r="A236" s="139"/>
      <c r="B236" s="139"/>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c r="AA236" s="139"/>
    </row>
    <row r="237" ht="15.75" customHeight="1">
      <c r="A237" s="139"/>
      <c r="B237" s="139"/>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row>
    <row r="238" ht="15.75" customHeight="1">
      <c r="A238" s="139"/>
      <c r="B238" s="139"/>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c r="AA238" s="139"/>
    </row>
    <row r="239" ht="15.75" customHeight="1">
      <c r="A239" s="139"/>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c r="AA239" s="139"/>
    </row>
    <row r="240" ht="15.75" customHeight="1">
      <c r="A240" s="139"/>
      <c r="B240" s="139"/>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c r="AA240" s="139"/>
    </row>
    <row r="241" ht="15.75" customHeight="1">
      <c r="A241" s="139"/>
      <c r="B241" s="139"/>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c r="AA241" s="139"/>
    </row>
    <row r="242" ht="15.75" customHeight="1">
      <c r="A242" s="139"/>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row>
    <row r="243" ht="15.75" customHeight="1">
      <c r="A243" s="139"/>
      <c r="B243" s="139"/>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c r="AA243" s="139"/>
    </row>
    <row r="244" ht="15.75" customHeight="1">
      <c r="A244" s="139"/>
      <c r="B244" s="139"/>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c r="AA244" s="139"/>
    </row>
    <row r="245" ht="15.75" customHeight="1">
      <c r="A245" s="139"/>
      <c r="B245" s="139"/>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c r="AA245" s="139"/>
    </row>
    <row r="246" ht="15.75" customHeight="1">
      <c r="A246" s="139"/>
      <c r="B246" s="139"/>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c r="AA246" s="139"/>
    </row>
    <row r="247" ht="15.75" customHeight="1">
      <c r="A247" s="139"/>
      <c r="B247" s="139"/>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c r="AA247" s="139"/>
    </row>
    <row r="248" ht="15.75" customHeight="1">
      <c r="A248" s="139"/>
      <c r="B248" s="139"/>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c r="AA248" s="139"/>
    </row>
    <row r="249" ht="15.75" customHeight="1">
      <c r="A249" s="139"/>
      <c r="B249" s="139"/>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c r="AA249" s="139"/>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2"/>
    <mergeCell ref="B1:S2"/>
    <mergeCell ref="C4:C5"/>
    <mergeCell ref="E4:P4"/>
  </mergeCells>
  <hyperlinks>
    <hyperlink display="Use this sheet to estimate average head of livestock on the farm in each category across the year by treating the first of each month as a &quot;snapshot&quot; of the number of animals.&#10;Column D will calculate the average across the year for you. These figures can be used to complete the Livestock sheet.&#10;Column C can be edited to give a more accurate average liveweight across the year (can be dependent on breed, age of slaughter etc.)." location="null!A1" ref="B1"/>
  </hyperlink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CD1CF"/>
    <outlinePr summaryBelow="0" summaryRight="0"/>
  </sheetPr>
  <sheetViews>
    <sheetView workbookViewId="0"/>
  </sheetViews>
  <sheetFormatPr customHeight="1" defaultColWidth="14.43" defaultRowHeight="15.0"/>
  <cols>
    <col customWidth="1" min="1" max="1" width="29.29"/>
    <col customWidth="1" min="2" max="6" width="14.43"/>
    <col customWidth="1" min="7" max="7" width="47.71"/>
    <col customWidth="1" min="9" max="9" width="36.43"/>
    <col customWidth="1" min="15" max="15" width="45.43"/>
  </cols>
  <sheetData>
    <row r="1">
      <c r="A1" s="1033" t="s">
        <v>1459</v>
      </c>
      <c r="B1" s="1034" t="s">
        <v>1460</v>
      </c>
      <c r="C1" s="1035"/>
      <c r="D1" s="1035"/>
      <c r="E1" s="1035"/>
      <c r="F1" s="1035"/>
      <c r="G1" s="1035"/>
      <c r="H1" s="1035"/>
      <c r="I1" s="1035"/>
      <c r="J1" s="1035"/>
      <c r="K1" s="1035"/>
      <c r="L1" s="1035"/>
      <c r="M1" s="1035"/>
      <c r="N1" s="1035"/>
      <c r="O1" s="1035"/>
    </row>
    <row r="2" ht="30.0" customHeight="1">
      <c r="A2" s="984"/>
      <c r="B2" s="1036" t="s">
        <v>1461</v>
      </c>
      <c r="C2" s="1035"/>
      <c r="D2" s="1035"/>
      <c r="E2" s="1035"/>
      <c r="F2" s="1035"/>
      <c r="G2" s="1035"/>
      <c r="H2" s="1035"/>
      <c r="I2" s="1035"/>
      <c r="J2" s="1035"/>
      <c r="K2" s="1035"/>
      <c r="L2" s="1035"/>
      <c r="M2" s="1035"/>
      <c r="N2" s="1035"/>
      <c r="O2" s="1035"/>
    </row>
    <row r="3" ht="68.25" customHeight="1">
      <c r="A3" s="526" t="s">
        <v>118</v>
      </c>
      <c r="B3" s="527"/>
      <c r="C3" s="527"/>
      <c r="D3" s="528"/>
      <c r="E3" s="529"/>
      <c r="F3" s="529"/>
      <c r="G3" s="529"/>
      <c r="H3" s="529"/>
      <c r="I3" s="526" t="s">
        <v>118</v>
      </c>
      <c r="J3" s="527"/>
      <c r="K3" s="527"/>
      <c r="L3" s="528"/>
      <c r="M3" s="529"/>
      <c r="N3" s="529"/>
      <c r="O3" s="529"/>
    </row>
    <row r="4">
      <c r="A4" s="282" t="s">
        <v>1301</v>
      </c>
      <c r="B4" s="829" t="s">
        <v>1302</v>
      </c>
      <c r="C4" s="282"/>
      <c r="D4" s="282"/>
      <c r="E4" s="282"/>
      <c r="F4" s="282"/>
      <c r="G4" s="1037"/>
      <c r="H4" s="1038"/>
      <c r="I4" s="1039" t="s">
        <v>1308</v>
      </c>
      <c r="J4" s="184" t="s">
        <v>1302</v>
      </c>
      <c r="K4" s="183"/>
      <c r="L4" s="183"/>
      <c r="M4" s="183"/>
      <c r="N4" s="183"/>
      <c r="O4" s="848"/>
    </row>
    <row r="5">
      <c r="A5" s="868"/>
      <c r="B5" s="1040" t="s">
        <v>1303</v>
      </c>
      <c r="C5" s="770" t="s">
        <v>46</v>
      </c>
      <c r="D5" s="1040" t="s">
        <v>1304</v>
      </c>
      <c r="E5" s="770" t="s">
        <v>1305</v>
      </c>
      <c r="F5" s="770" t="s">
        <v>84</v>
      </c>
      <c r="G5" s="1041" t="s">
        <v>1462</v>
      </c>
      <c r="H5" s="1042"/>
      <c r="I5" s="1043"/>
      <c r="J5" s="1040" t="s">
        <v>1303</v>
      </c>
      <c r="K5" s="770" t="s">
        <v>46</v>
      </c>
      <c r="L5" s="1040" t="s">
        <v>1304</v>
      </c>
      <c r="M5" s="562" t="s">
        <v>1309</v>
      </c>
      <c r="N5" s="562" t="s">
        <v>84</v>
      </c>
      <c r="O5" s="1044" t="s">
        <v>1463</v>
      </c>
    </row>
    <row r="6">
      <c r="A6" s="1045" t="s">
        <v>1464</v>
      </c>
      <c r="B6" s="732"/>
      <c r="C6" s="732"/>
      <c r="D6" s="363"/>
      <c r="E6" s="732"/>
      <c r="F6" s="732"/>
      <c r="G6" s="446"/>
      <c r="H6" s="1038"/>
      <c r="I6" s="1046" t="s">
        <v>1465</v>
      </c>
      <c r="J6" s="852"/>
      <c r="K6" s="852"/>
      <c r="L6" s="852"/>
      <c r="M6" s="852"/>
      <c r="N6" s="852"/>
      <c r="O6" s="39"/>
    </row>
    <row r="7">
      <c r="A7" s="39"/>
      <c r="B7" s="732"/>
      <c r="C7" s="732"/>
      <c r="D7" s="363"/>
      <c r="E7" s="835"/>
      <c r="F7" s="732"/>
      <c r="G7" s="446"/>
      <c r="H7" s="1038"/>
      <c r="I7" s="135"/>
      <c r="J7" s="852"/>
      <c r="K7" s="852"/>
      <c r="L7" s="852"/>
      <c r="M7" s="855"/>
      <c r="N7" s="852"/>
      <c r="O7" s="39"/>
    </row>
    <row r="8">
      <c r="A8" s="39"/>
      <c r="B8" s="732"/>
      <c r="C8" s="732"/>
      <c r="D8" s="363"/>
      <c r="E8" s="732"/>
      <c r="F8" s="732"/>
      <c r="G8" s="446"/>
      <c r="H8" s="1038"/>
      <c r="I8" s="135"/>
      <c r="J8" s="852"/>
      <c r="K8" s="852"/>
      <c r="L8" s="852"/>
      <c r="M8" s="852"/>
      <c r="N8" s="852"/>
      <c r="O8" s="39"/>
    </row>
    <row r="9">
      <c r="A9" s="39"/>
      <c r="B9" s="732"/>
      <c r="C9" s="732"/>
      <c r="D9" s="732"/>
      <c r="E9" s="732"/>
      <c r="F9" s="732"/>
      <c r="G9" s="446"/>
      <c r="H9" s="1038"/>
      <c r="I9" s="135"/>
      <c r="J9" s="852"/>
      <c r="K9" s="852"/>
      <c r="L9" s="852"/>
      <c r="M9" s="852"/>
      <c r="N9" s="852"/>
      <c r="O9" s="39"/>
    </row>
    <row r="10">
      <c r="A10" s="39"/>
      <c r="B10" s="732"/>
      <c r="C10" s="732"/>
      <c r="D10" s="732"/>
      <c r="E10" s="732"/>
      <c r="F10" s="732"/>
      <c r="G10" s="446"/>
      <c r="H10" s="1038"/>
      <c r="I10" s="135"/>
      <c r="J10" s="852"/>
      <c r="K10" s="852"/>
      <c r="L10" s="852"/>
      <c r="M10" s="852"/>
      <c r="N10" s="852"/>
      <c r="O10" s="39"/>
    </row>
    <row r="11">
      <c r="A11" s="39"/>
      <c r="B11" s="732"/>
      <c r="C11" s="363"/>
      <c r="D11" s="363"/>
      <c r="E11" s="363"/>
      <c r="F11" s="363"/>
      <c r="G11" s="446"/>
      <c r="H11" s="1038"/>
      <c r="I11" s="135"/>
      <c r="J11" s="852"/>
      <c r="K11" s="852"/>
      <c r="L11" s="852"/>
      <c r="M11" s="852"/>
      <c r="N11" s="852"/>
      <c r="O11" s="39"/>
    </row>
    <row r="12">
      <c r="A12" s="39"/>
      <c r="B12" s="732"/>
      <c r="C12" s="836"/>
      <c r="D12" s="837"/>
      <c r="E12" s="837"/>
      <c r="F12" s="837"/>
      <c r="G12" s="446"/>
      <c r="H12" s="1038"/>
      <c r="I12" s="135"/>
      <c r="J12" s="852"/>
      <c r="K12" s="856"/>
      <c r="L12" s="856"/>
      <c r="M12" s="856"/>
      <c r="N12" s="856"/>
      <c r="O12" s="39"/>
    </row>
    <row r="13">
      <c r="A13" s="39"/>
      <c r="B13" s="732"/>
      <c r="C13" s="732"/>
      <c r="D13" s="732"/>
      <c r="E13" s="732"/>
      <c r="F13" s="732"/>
      <c r="G13" s="446"/>
      <c r="H13" s="1038"/>
      <c r="I13" s="135"/>
      <c r="J13" s="852"/>
      <c r="K13" s="852"/>
      <c r="L13" s="852"/>
      <c r="M13" s="852"/>
      <c r="N13" s="852"/>
      <c r="O13" s="39"/>
    </row>
    <row r="14">
      <c r="A14" s="39"/>
      <c r="B14" s="732"/>
      <c r="C14" s="732"/>
      <c r="D14" s="841"/>
      <c r="E14" s="841"/>
      <c r="F14" s="841"/>
      <c r="G14" s="446"/>
      <c r="H14" s="1038"/>
      <c r="I14" s="135"/>
      <c r="J14" s="852"/>
      <c r="K14" s="852"/>
      <c r="L14" s="859"/>
      <c r="M14" s="859"/>
      <c r="N14" s="859"/>
      <c r="O14" s="39"/>
    </row>
    <row r="15">
      <c r="A15" s="39"/>
      <c r="B15" s="732"/>
      <c r="C15" s="732"/>
      <c r="D15" s="841"/>
      <c r="E15" s="841"/>
      <c r="F15" s="841"/>
      <c r="G15" s="446"/>
      <c r="H15" s="1038"/>
      <c r="I15" s="135"/>
      <c r="J15" s="852"/>
      <c r="K15" s="852"/>
      <c r="L15" s="859"/>
      <c r="M15" s="859"/>
      <c r="N15" s="859"/>
      <c r="O15" s="39"/>
    </row>
    <row r="16">
      <c r="A16" s="39"/>
      <c r="B16" s="744"/>
      <c r="C16" s="744"/>
      <c r="D16" s="844"/>
      <c r="E16" s="844"/>
      <c r="F16" s="844"/>
      <c r="G16" s="446"/>
      <c r="H16" s="1038"/>
      <c r="I16" s="135"/>
      <c r="J16" s="862"/>
      <c r="K16" s="863"/>
      <c r="L16" s="863"/>
      <c r="M16" s="863"/>
      <c r="N16" s="863"/>
      <c r="O16" s="39"/>
    </row>
    <row r="17">
      <c r="A17" s="39"/>
      <c r="B17" s="732"/>
      <c r="C17" s="732"/>
      <c r="D17" s="363"/>
      <c r="E17" s="732"/>
      <c r="F17" s="732"/>
      <c r="G17" s="446"/>
      <c r="H17" s="1038"/>
      <c r="I17" s="135"/>
      <c r="J17" s="852"/>
      <c r="K17" s="852"/>
      <c r="L17" s="852"/>
      <c r="M17" s="852"/>
      <c r="N17" s="852"/>
      <c r="O17" s="39"/>
    </row>
    <row r="18">
      <c r="A18" s="39"/>
      <c r="B18" s="732"/>
      <c r="C18" s="732"/>
      <c r="D18" s="363"/>
      <c r="E18" s="835"/>
      <c r="F18" s="732"/>
      <c r="G18" s="446"/>
      <c r="H18" s="1038"/>
      <c r="I18" s="135"/>
      <c r="J18" s="852"/>
      <c r="K18" s="852"/>
      <c r="L18" s="852"/>
      <c r="M18" s="855"/>
      <c r="N18" s="852"/>
      <c r="O18" s="39"/>
    </row>
    <row r="19">
      <c r="A19" s="39"/>
      <c r="B19" s="732"/>
      <c r="C19" s="732"/>
      <c r="D19" s="363"/>
      <c r="E19" s="732"/>
      <c r="F19" s="732"/>
      <c r="G19" s="446"/>
      <c r="H19" s="1038"/>
      <c r="I19" s="135"/>
      <c r="J19" s="852"/>
      <c r="K19" s="852"/>
      <c r="L19" s="852"/>
      <c r="M19" s="852"/>
      <c r="N19" s="852"/>
      <c r="O19" s="39"/>
    </row>
    <row r="20">
      <c r="A20" s="39"/>
      <c r="B20" s="732"/>
      <c r="C20" s="732"/>
      <c r="D20" s="732"/>
      <c r="E20" s="732"/>
      <c r="F20" s="732"/>
      <c r="G20" s="446"/>
      <c r="H20" s="1038"/>
      <c r="I20" s="135"/>
      <c r="J20" s="852"/>
      <c r="K20" s="852"/>
      <c r="L20" s="852"/>
      <c r="M20" s="852"/>
      <c r="N20" s="852"/>
      <c r="O20" s="39"/>
    </row>
    <row r="21" ht="15.75" customHeight="1">
      <c r="A21" s="39"/>
      <c r="B21" s="732"/>
      <c r="C21" s="732"/>
      <c r="D21" s="732"/>
      <c r="E21" s="732"/>
      <c r="F21" s="732"/>
      <c r="G21" s="446"/>
      <c r="H21" s="1038"/>
      <c r="I21" s="135"/>
      <c r="J21" s="852"/>
      <c r="K21" s="852"/>
      <c r="L21" s="852"/>
      <c r="M21" s="852"/>
      <c r="N21" s="852"/>
      <c r="O21" s="39"/>
    </row>
    <row r="22" ht="15.75" customHeight="1">
      <c r="A22" s="39"/>
      <c r="B22" s="732"/>
      <c r="C22" s="363"/>
      <c r="D22" s="363"/>
      <c r="E22" s="363"/>
      <c r="F22" s="363"/>
      <c r="G22" s="446"/>
      <c r="H22" s="1038"/>
      <c r="I22" s="135"/>
      <c r="J22" s="852"/>
      <c r="K22" s="852"/>
      <c r="L22" s="852"/>
      <c r="M22" s="852"/>
      <c r="N22" s="852"/>
      <c r="O22" s="39"/>
    </row>
    <row r="23" ht="15.75" customHeight="1">
      <c r="A23" s="39"/>
      <c r="B23" s="732"/>
      <c r="C23" s="836"/>
      <c r="D23" s="837"/>
      <c r="E23" s="837"/>
      <c r="F23" s="837"/>
      <c r="G23" s="446"/>
      <c r="H23" s="1038"/>
      <c r="I23" s="135"/>
      <c r="J23" s="852"/>
      <c r="K23" s="856"/>
      <c r="L23" s="856"/>
      <c r="M23" s="856"/>
      <c r="N23" s="856"/>
      <c r="O23" s="39"/>
    </row>
    <row r="24" ht="15.75" customHeight="1">
      <c r="A24" s="39"/>
      <c r="B24" s="732"/>
      <c r="C24" s="732"/>
      <c r="D24" s="732"/>
      <c r="E24" s="732"/>
      <c r="F24" s="732"/>
      <c r="G24" s="446"/>
      <c r="H24" s="1038"/>
      <c r="I24" s="135"/>
      <c r="J24" s="852"/>
      <c r="K24" s="852"/>
      <c r="L24" s="852"/>
      <c r="M24" s="852"/>
      <c r="N24" s="852"/>
      <c r="O24" s="39"/>
    </row>
    <row r="25" ht="15.75" customHeight="1">
      <c r="A25" s="39"/>
      <c r="B25" s="732"/>
      <c r="C25" s="732"/>
      <c r="D25" s="841"/>
      <c r="E25" s="841"/>
      <c r="F25" s="841"/>
      <c r="G25" s="446"/>
      <c r="H25" s="1038"/>
      <c r="I25" s="135"/>
      <c r="J25" s="852"/>
      <c r="K25" s="852"/>
      <c r="L25" s="859"/>
      <c r="M25" s="859"/>
      <c r="N25" s="859"/>
      <c r="O25" s="39"/>
    </row>
    <row r="26" ht="15.75" customHeight="1">
      <c r="A26" s="39"/>
      <c r="B26" s="732"/>
      <c r="C26" s="732"/>
      <c r="D26" s="841"/>
      <c r="E26" s="841"/>
      <c r="F26" s="841"/>
      <c r="G26" s="446"/>
      <c r="H26" s="1038"/>
      <c r="I26" s="135"/>
      <c r="J26" s="852"/>
      <c r="K26" s="852"/>
      <c r="L26" s="859"/>
      <c r="M26" s="859"/>
      <c r="N26" s="859"/>
      <c r="O26" s="39"/>
    </row>
    <row r="27" ht="15.75" customHeight="1">
      <c r="A27" s="39"/>
      <c r="B27" s="744"/>
      <c r="C27" s="744"/>
      <c r="D27" s="844"/>
      <c r="E27" s="844"/>
      <c r="F27" s="844"/>
      <c r="G27" s="446"/>
      <c r="H27" s="1038"/>
      <c r="I27" s="135"/>
      <c r="J27" s="862"/>
      <c r="K27" s="863"/>
      <c r="L27" s="863"/>
      <c r="M27" s="863"/>
      <c r="N27" s="863"/>
      <c r="O27" s="39"/>
    </row>
    <row r="28" ht="15.75" customHeight="1">
      <c r="A28" s="39"/>
      <c r="B28" s="732"/>
      <c r="C28" s="732"/>
      <c r="D28" s="363"/>
      <c r="E28" s="732"/>
      <c r="F28" s="732"/>
      <c r="G28" s="446"/>
      <c r="H28" s="1038"/>
      <c r="I28" s="135"/>
      <c r="J28" s="852"/>
      <c r="K28" s="852"/>
      <c r="L28" s="852"/>
      <c r="M28" s="852"/>
      <c r="N28" s="852"/>
      <c r="O28" s="39"/>
    </row>
    <row r="29" ht="15.75" customHeight="1">
      <c r="A29" s="39"/>
      <c r="B29" s="732"/>
      <c r="C29" s="732"/>
      <c r="D29" s="363"/>
      <c r="E29" s="835"/>
      <c r="F29" s="732"/>
      <c r="G29" s="446"/>
      <c r="H29" s="1038"/>
      <c r="I29" s="135"/>
      <c r="J29" s="852"/>
      <c r="K29" s="852"/>
      <c r="L29" s="852"/>
      <c r="M29" s="855"/>
      <c r="N29" s="852"/>
      <c r="O29" s="39"/>
    </row>
    <row r="30" ht="15.75" customHeight="1">
      <c r="A30" s="39"/>
      <c r="B30" s="732"/>
      <c r="C30" s="732"/>
      <c r="D30" s="363"/>
      <c r="E30" s="732"/>
      <c r="F30" s="732"/>
      <c r="G30" s="446"/>
      <c r="H30" s="1038"/>
      <c r="I30" s="135"/>
      <c r="J30" s="852"/>
      <c r="K30" s="852"/>
      <c r="L30" s="852"/>
      <c r="M30" s="852"/>
      <c r="N30" s="852"/>
      <c r="O30" s="39"/>
    </row>
    <row r="31" ht="15.75" customHeight="1">
      <c r="A31" s="39"/>
      <c r="B31" s="732"/>
      <c r="C31" s="732"/>
      <c r="D31" s="732"/>
      <c r="E31" s="732"/>
      <c r="F31" s="732"/>
      <c r="G31" s="446"/>
      <c r="H31" s="1038"/>
      <c r="I31" s="135"/>
      <c r="J31" s="852"/>
      <c r="K31" s="852"/>
      <c r="L31" s="852"/>
      <c r="M31" s="852"/>
      <c r="N31" s="852"/>
      <c r="O31" s="39"/>
    </row>
    <row r="32" ht="15.75" customHeight="1">
      <c r="A32" s="39"/>
      <c r="B32" s="732"/>
      <c r="C32" s="732"/>
      <c r="D32" s="732"/>
      <c r="E32" s="732"/>
      <c r="F32" s="732"/>
      <c r="G32" s="446"/>
      <c r="H32" s="1038"/>
      <c r="I32" s="135"/>
      <c r="J32" s="852"/>
      <c r="K32" s="852"/>
      <c r="L32" s="852"/>
      <c r="M32" s="852"/>
      <c r="N32" s="852"/>
      <c r="O32" s="39"/>
    </row>
    <row r="33" ht="15.75" customHeight="1">
      <c r="A33" s="39"/>
      <c r="B33" s="732"/>
      <c r="C33" s="363"/>
      <c r="D33" s="363"/>
      <c r="E33" s="363"/>
      <c r="F33" s="363"/>
      <c r="G33" s="446"/>
      <c r="H33" s="1038"/>
      <c r="I33" s="135"/>
      <c r="J33" s="852"/>
      <c r="K33" s="852"/>
      <c r="L33" s="852"/>
      <c r="M33" s="852"/>
      <c r="N33" s="852"/>
      <c r="O33" s="39"/>
    </row>
    <row r="34" ht="15.75" customHeight="1">
      <c r="A34" s="39"/>
      <c r="B34" s="732"/>
      <c r="C34" s="836"/>
      <c r="D34" s="837"/>
      <c r="E34" s="837"/>
      <c r="F34" s="837"/>
      <c r="G34" s="446"/>
      <c r="H34" s="1038"/>
      <c r="I34" s="135"/>
      <c r="J34" s="852"/>
      <c r="K34" s="856"/>
      <c r="L34" s="856"/>
      <c r="M34" s="856"/>
      <c r="N34" s="856"/>
      <c r="O34" s="39"/>
    </row>
    <row r="35" ht="15.75" customHeight="1">
      <c r="A35" s="39"/>
      <c r="B35" s="732"/>
      <c r="C35" s="732"/>
      <c r="D35" s="732"/>
      <c r="E35" s="732"/>
      <c r="F35" s="732"/>
      <c r="G35" s="446"/>
      <c r="H35" s="1038"/>
      <c r="I35" s="135"/>
      <c r="J35" s="852"/>
      <c r="K35" s="852"/>
      <c r="L35" s="852"/>
      <c r="M35" s="852"/>
      <c r="N35" s="852"/>
      <c r="O35" s="39"/>
    </row>
    <row r="36" ht="15.75" customHeight="1">
      <c r="A36" s="39"/>
      <c r="B36" s="732"/>
      <c r="C36" s="732"/>
      <c r="D36" s="841"/>
      <c r="E36" s="841"/>
      <c r="F36" s="841"/>
      <c r="G36" s="446"/>
      <c r="H36" s="1038"/>
      <c r="I36" s="135"/>
      <c r="J36" s="852"/>
      <c r="K36" s="852"/>
      <c r="L36" s="859"/>
      <c r="M36" s="859"/>
      <c r="N36" s="859"/>
      <c r="O36" s="39"/>
    </row>
    <row r="37" ht="15.75" customHeight="1">
      <c r="A37" s="39"/>
      <c r="B37" s="732"/>
      <c r="C37" s="732"/>
      <c r="D37" s="841"/>
      <c r="E37" s="841"/>
      <c r="F37" s="841"/>
      <c r="G37" s="446"/>
      <c r="H37" s="1038"/>
      <c r="I37" s="135"/>
      <c r="J37" s="852"/>
      <c r="K37" s="852"/>
      <c r="L37" s="859"/>
      <c r="M37" s="859"/>
      <c r="N37" s="859"/>
      <c r="O37" s="39"/>
    </row>
    <row r="38" ht="15.75" customHeight="1">
      <c r="A38" s="39"/>
      <c r="B38" s="744"/>
      <c r="C38" s="744"/>
      <c r="D38" s="844"/>
      <c r="E38" s="844"/>
      <c r="F38" s="844"/>
      <c r="G38" s="446"/>
      <c r="H38" s="1038"/>
      <c r="I38" s="135"/>
      <c r="J38" s="862"/>
      <c r="K38" s="863"/>
      <c r="L38" s="863"/>
      <c r="M38" s="863"/>
      <c r="N38" s="863"/>
      <c r="O38" s="39"/>
    </row>
    <row r="39" ht="15.75" customHeight="1">
      <c r="A39" s="39"/>
      <c r="B39" s="732"/>
      <c r="C39" s="732"/>
      <c r="D39" s="363"/>
      <c r="E39" s="732"/>
      <c r="F39" s="732"/>
      <c r="G39" s="446"/>
      <c r="H39" s="1038"/>
      <c r="I39" s="135"/>
      <c r="J39" s="852"/>
      <c r="K39" s="852"/>
      <c r="L39" s="852"/>
      <c r="M39" s="852"/>
      <c r="N39" s="852"/>
      <c r="O39" s="39"/>
    </row>
    <row r="40" ht="15.75" customHeight="1">
      <c r="A40" s="39"/>
      <c r="B40" s="732"/>
      <c r="C40" s="732"/>
      <c r="D40" s="363"/>
      <c r="E40" s="835"/>
      <c r="F40" s="732"/>
      <c r="G40" s="446"/>
      <c r="H40" s="1038"/>
      <c r="I40" s="135"/>
      <c r="J40" s="852"/>
      <c r="K40" s="852"/>
      <c r="L40" s="852"/>
      <c r="M40" s="855"/>
      <c r="N40" s="852"/>
      <c r="O40" s="39"/>
    </row>
    <row r="41" ht="15.75" customHeight="1">
      <c r="A41" s="39"/>
      <c r="B41" s="732"/>
      <c r="C41" s="732"/>
      <c r="D41" s="363"/>
      <c r="E41" s="732"/>
      <c r="F41" s="732"/>
      <c r="G41" s="446"/>
      <c r="H41" s="1038"/>
      <c r="I41" s="135"/>
      <c r="J41" s="852"/>
      <c r="K41" s="852"/>
      <c r="L41" s="852"/>
      <c r="M41" s="852"/>
      <c r="N41" s="852"/>
      <c r="O41" s="39"/>
    </row>
    <row r="42" ht="15.75" customHeight="1">
      <c r="A42" s="39"/>
      <c r="B42" s="732"/>
      <c r="C42" s="732"/>
      <c r="D42" s="732"/>
      <c r="E42" s="732"/>
      <c r="F42" s="732"/>
      <c r="G42" s="446"/>
      <c r="H42" s="1038"/>
      <c r="I42" s="135"/>
      <c r="J42" s="852"/>
      <c r="K42" s="852"/>
      <c r="L42" s="852"/>
      <c r="M42" s="852"/>
      <c r="N42" s="852"/>
      <c r="O42" s="39"/>
    </row>
    <row r="43" ht="15.75" customHeight="1">
      <c r="A43" s="39"/>
      <c r="B43" s="732"/>
      <c r="C43" s="732"/>
      <c r="D43" s="732"/>
      <c r="E43" s="732"/>
      <c r="F43" s="732"/>
      <c r="G43" s="446"/>
      <c r="H43" s="1038"/>
      <c r="I43" s="135"/>
      <c r="J43" s="852"/>
      <c r="K43" s="852"/>
      <c r="L43" s="852"/>
      <c r="M43" s="852"/>
      <c r="N43" s="852"/>
      <c r="O43" s="39"/>
    </row>
    <row r="44" ht="15.75" customHeight="1">
      <c r="A44" s="39"/>
      <c r="B44" s="732"/>
      <c r="C44" s="363"/>
      <c r="D44" s="363"/>
      <c r="E44" s="363"/>
      <c r="F44" s="363"/>
      <c r="G44" s="446"/>
      <c r="H44" s="1038"/>
      <c r="I44" s="135"/>
      <c r="J44" s="852"/>
      <c r="K44" s="852"/>
      <c r="L44" s="852"/>
      <c r="M44" s="852"/>
      <c r="N44" s="852"/>
      <c r="O44" s="39"/>
    </row>
    <row r="45" ht="15.75" customHeight="1">
      <c r="A45" s="39"/>
      <c r="B45" s="732"/>
      <c r="C45" s="836"/>
      <c r="D45" s="837"/>
      <c r="E45" s="837"/>
      <c r="F45" s="837"/>
      <c r="G45" s="446"/>
      <c r="H45" s="1038"/>
      <c r="I45" s="135"/>
      <c r="J45" s="852"/>
      <c r="K45" s="856"/>
      <c r="L45" s="856"/>
      <c r="M45" s="856"/>
      <c r="N45" s="856"/>
      <c r="O45" s="39"/>
    </row>
    <row r="46" ht="15.75" customHeight="1">
      <c r="A46" s="39"/>
      <c r="B46" s="732"/>
      <c r="C46" s="732"/>
      <c r="D46" s="732"/>
      <c r="E46" s="732"/>
      <c r="F46" s="732"/>
      <c r="G46" s="446"/>
      <c r="H46" s="1038"/>
      <c r="I46" s="135"/>
      <c r="J46" s="852"/>
      <c r="K46" s="852"/>
      <c r="L46" s="852"/>
      <c r="M46" s="852"/>
      <c r="N46" s="852"/>
      <c r="O46" s="39"/>
    </row>
    <row r="47" ht="15.75" customHeight="1">
      <c r="A47" s="39"/>
      <c r="B47" s="732"/>
      <c r="C47" s="732"/>
      <c r="D47" s="841"/>
      <c r="E47" s="841"/>
      <c r="F47" s="841"/>
      <c r="G47" s="446"/>
      <c r="H47" s="1038"/>
      <c r="I47" s="135"/>
      <c r="J47" s="852"/>
      <c r="K47" s="852"/>
      <c r="L47" s="859"/>
      <c r="M47" s="859"/>
      <c r="N47" s="859"/>
      <c r="O47" s="39"/>
    </row>
    <row r="48" ht="15.75" customHeight="1">
      <c r="A48" s="39"/>
      <c r="B48" s="732"/>
      <c r="C48" s="732"/>
      <c r="D48" s="841"/>
      <c r="E48" s="841"/>
      <c r="F48" s="841"/>
      <c r="G48" s="446"/>
      <c r="H48" s="1038"/>
      <c r="I48" s="135"/>
      <c r="J48" s="852"/>
      <c r="K48" s="852"/>
      <c r="L48" s="859"/>
      <c r="M48" s="859"/>
      <c r="N48" s="859"/>
      <c r="O48" s="39"/>
    </row>
    <row r="49" ht="15.75" customHeight="1">
      <c r="A49" s="39"/>
      <c r="B49" s="744"/>
      <c r="C49" s="744"/>
      <c r="D49" s="844"/>
      <c r="E49" s="844"/>
      <c r="F49" s="844"/>
      <c r="G49" s="446"/>
      <c r="H49" s="1038"/>
      <c r="I49" s="135"/>
      <c r="J49" s="862"/>
      <c r="K49" s="863"/>
      <c r="L49" s="863"/>
      <c r="M49" s="863"/>
      <c r="N49" s="863"/>
      <c r="O49" s="39"/>
    </row>
    <row r="50" ht="15.75" customHeight="1">
      <c r="A50" s="39"/>
      <c r="B50" s="732"/>
      <c r="C50" s="732"/>
      <c r="D50" s="363"/>
      <c r="E50" s="732"/>
      <c r="F50" s="732"/>
      <c r="G50" s="446"/>
      <c r="H50" s="1038"/>
      <c r="I50" s="135"/>
      <c r="J50" s="852"/>
      <c r="K50" s="852"/>
      <c r="L50" s="852"/>
      <c r="M50" s="852"/>
      <c r="N50" s="852"/>
      <c r="O50" s="39"/>
    </row>
    <row r="51" ht="15.75" customHeight="1">
      <c r="A51" s="39"/>
      <c r="B51" s="732"/>
      <c r="C51" s="732"/>
      <c r="D51" s="363"/>
      <c r="E51" s="835"/>
      <c r="F51" s="732"/>
      <c r="G51" s="446"/>
      <c r="H51" s="1038"/>
      <c r="I51" s="135"/>
      <c r="J51" s="852"/>
      <c r="K51" s="852"/>
      <c r="L51" s="852"/>
      <c r="M51" s="855"/>
      <c r="N51" s="852"/>
      <c r="O51" s="39"/>
    </row>
    <row r="52" ht="15.75" customHeight="1">
      <c r="A52" s="39"/>
      <c r="B52" s="732"/>
      <c r="C52" s="732"/>
      <c r="D52" s="363"/>
      <c r="E52" s="732"/>
      <c r="F52" s="732"/>
      <c r="G52" s="446"/>
      <c r="H52" s="1038"/>
      <c r="I52" s="135"/>
      <c r="J52" s="852"/>
      <c r="K52" s="852"/>
      <c r="L52" s="852"/>
      <c r="M52" s="852"/>
      <c r="N52" s="852"/>
      <c r="O52" s="39"/>
    </row>
    <row r="53" ht="15.75" customHeight="1">
      <c r="A53" s="39"/>
      <c r="B53" s="732"/>
      <c r="C53" s="732"/>
      <c r="D53" s="732"/>
      <c r="E53" s="732"/>
      <c r="F53" s="732"/>
      <c r="G53" s="446"/>
      <c r="H53" s="1038"/>
      <c r="I53" s="135"/>
      <c r="J53" s="852"/>
      <c r="K53" s="852"/>
      <c r="L53" s="852"/>
      <c r="M53" s="852"/>
      <c r="N53" s="852"/>
      <c r="O53" s="39"/>
    </row>
    <row r="54" ht="15.75" customHeight="1">
      <c r="A54" s="39"/>
      <c r="B54" s="732"/>
      <c r="C54" s="732"/>
      <c r="D54" s="732"/>
      <c r="E54" s="732"/>
      <c r="F54" s="732"/>
      <c r="G54" s="446"/>
      <c r="H54" s="1038"/>
      <c r="I54" s="135"/>
      <c r="J54" s="852"/>
      <c r="K54" s="852"/>
      <c r="L54" s="852"/>
      <c r="M54" s="852"/>
      <c r="N54" s="852"/>
      <c r="O54" s="39"/>
    </row>
    <row r="55" ht="15.75" customHeight="1">
      <c r="A55" s="39"/>
      <c r="B55" s="732"/>
      <c r="C55" s="732"/>
      <c r="D55" s="363"/>
      <c r="E55" s="732"/>
      <c r="F55" s="732"/>
      <c r="G55" s="446"/>
      <c r="H55" s="1038"/>
      <c r="I55" s="135"/>
      <c r="J55" s="852"/>
      <c r="K55" s="852"/>
      <c r="L55" s="852"/>
      <c r="M55" s="852"/>
      <c r="N55" s="852"/>
      <c r="O55" s="39"/>
    </row>
    <row r="56" ht="15.75" customHeight="1">
      <c r="A56" s="39"/>
      <c r="B56" s="732"/>
      <c r="C56" s="732"/>
      <c r="D56" s="363"/>
      <c r="E56" s="835"/>
      <c r="F56" s="732"/>
      <c r="G56" s="446"/>
      <c r="H56" s="1038"/>
      <c r="I56" s="135"/>
      <c r="J56" s="852"/>
      <c r="K56" s="856"/>
      <c r="L56" s="856"/>
      <c r="M56" s="856"/>
      <c r="N56" s="856"/>
      <c r="O56" s="39"/>
    </row>
    <row r="57" ht="15.75" customHeight="1">
      <c r="A57" s="39"/>
      <c r="B57" s="732"/>
      <c r="C57" s="732"/>
      <c r="D57" s="363"/>
      <c r="E57" s="732"/>
      <c r="F57" s="732"/>
      <c r="G57" s="446"/>
      <c r="H57" s="1038"/>
      <c r="I57" s="135"/>
      <c r="J57" s="852"/>
      <c r="K57" s="852"/>
      <c r="L57" s="852"/>
      <c r="M57" s="852"/>
      <c r="N57" s="852"/>
      <c r="O57" s="39"/>
    </row>
    <row r="58" ht="15.75" customHeight="1">
      <c r="A58" s="39"/>
      <c r="B58" s="732"/>
      <c r="C58" s="732"/>
      <c r="D58" s="732"/>
      <c r="E58" s="732"/>
      <c r="F58" s="732"/>
      <c r="G58" s="446"/>
      <c r="H58" s="1038"/>
      <c r="I58" s="135"/>
      <c r="J58" s="852"/>
      <c r="K58" s="852"/>
      <c r="L58" s="859"/>
      <c r="M58" s="859"/>
      <c r="N58" s="859"/>
      <c r="O58" s="39"/>
    </row>
    <row r="59" ht="15.75" customHeight="1">
      <c r="A59" s="39"/>
      <c r="B59" s="732"/>
      <c r="C59" s="732"/>
      <c r="D59" s="732"/>
      <c r="E59" s="732"/>
      <c r="F59" s="732"/>
      <c r="G59" s="446"/>
      <c r="H59" s="1038"/>
      <c r="I59" s="135"/>
      <c r="J59" s="852"/>
      <c r="K59" s="852"/>
      <c r="L59" s="859"/>
      <c r="M59" s="859"/>
      <c r="N59" s="859"/>
      <c r="O59" s="39"/>
    </row>
    <row r="60" ht="15.75" customHeight="1">
      <c r="A60" s="39"/>
      <c r="B60" s="732"/>
      <c r="C60" s="363"/>
      <c r="D60" s="363"/>
      <c r="E60" s="363"/>
      <c r="F60" s="363"/>
      <c r="G60" s="446"/>
      <c r="H60" s="1038"/>
      <c r="I60" s="135"/>
      <c r="J60" s="862"/>
      <c r="K60" s="863"/>
      <c r="L60" s="863"/>
      <c r="M60" s="863"/>
      <c r="N60" s="863"/>
      <c r="O60" s="39"/>
    </row>
    <row r="61" ht="15.75" customHeight="1">
      <c r="A61" s="39"/>
      <c r="B61" s="732"/>
      <c r="C61" s="836"/>
      <c r="D61" s="837"/>
      <c r="E61" s="837"/>
      <c r="F61" s="837"/>
      <c r="G61" s="446"/>
      <c r="H61" s="1038"/>
      <c r="I61" s="135"/>
      <c r="J61" s="852"/>
      <c r="K61" s="852"/>
      <c r="L61" s="852"/>
      <c r="M61" s="852"/>
      <c r="N61" s="852"/>
      <c r="O61" s="39"/>
    </row>
    <row r="62" ht="15.75" customHeight="1">
      <c r="A62" s="39"/>
      <c r="B62" s="732"/>
      <c r="C62" s="732"/>
      <c r="D62" s="732"/>
      <c r="E62" s="732"/>
      <c r="F62" s="732"/>
      <c r="G62" s="446"/>
      <c r="H62" s="1038"/>
      <c r="I62" s="135"/>
      <c r="J62" s="852"/>
      <c r="K62" s="852"/>
      <c r="L62" s="852"/>
      <c r="M62" s="855"/>
      <c r="N62" s="852"/>
      <c r="O62" s="39"/>
    </row>
    <row r="63" ht="15.75" customHeight="1">
      <c r="A63" s="39"/>
      <c r="B63" s="732"/>
      <c r="C63" s="732"/>
      <c r="D63" s="841"/>
      <c r="E63" s="841"/>
      <c r="F63" s="841"/>
      <c r="G63" s="446"/>
      <c r="H63" s="1038"/>
      <c r="I63" s="135"/>
      <c r="J63" s="852"/>
      <c r="K63" s="852"/>
      <c r="L63" s="852"/>
      <c r="M63" s="852"/>
      <c r="N63" s="852"/>
      <c r="O63" s="39"/>
    </row>
    <row r="64" ht="15.75" customHeight="1">
      <c r="A64" s="39"/>
      <c r="B64" s="732"/>
      <c r="C64" s="732"/>
      <c r="D64" s="841"/>
      <c r="E64" s="841"/>
      <c r="F64" s="841"/>
      <c r="G64" s="446"/>
      <c r="H64" s="1038"/>
      <c r="I64" s="135"/>
      <c r="J64" s="852"/>
      <c r="K64" s="852"/>
      <c r="L64" s="852"/>
      <c r="M64" s="852"/>
      <c r="N64" s="852"/>
      <c r="O64" s="39"/>
    </row>
    <row r="65" ht="15.75" customHeight="1">
      <c r="A65" s="39"/>
      <c r="B65" s="744"/>
      <c r="C65" s="744"/>
      <c r="D65" s="844"/>
      <c r="E65" s="844"/>
      <c r="F65" s="844"/>
      <c r="G65" s="446"/>
      <c r="H65" s="1038"/>
      <c r="I65" s="135"/>
      <c r="J65" s="852"/>
      <c r="K65" s="852"/>
      <c r="L65" s="852"/>
      <c r="M65" s="852"/>
      <c r="N65" s="852"/>
      <c r="O65" s="39"/>
    </row>
    <row r="66" ht="15.75" customHeight="1">
      <c r="A66" s="39"/>
      <c r="B66" s="732"/>
      <c r="C66" s="732"/>
      <c r="D66" s="363"/>
      <c r="E66" s="732"/>
      <c r="F66" s="732"/>
      <c r="G66" s="446"/>
      <c r="H66" s="1038"/>
      <c r="I66" s="135"/>
      <c r="J66" s="852"/>
      <c r="K66" s="852"/>
      <c r="L66" s="852"/>
      <c r="M66" s="852"/>
      <c r="N66" s="852"/>
      <c r="O66" s="39"/>
    </row>
    <row r="67" ht="15.75" customHeight="1">
      <c r="A67" s="39"/>
      <c r="B67" s="732"/>
      <c r="C67" s="732"/>
      <c r="D67" s="363"/>
      <c r="E67" s="835"/>
      <c r="F67" s="732"/>
      <c r="G67" s="446"/>
      <c r="H67" s="1038"/>
      <c r="I67" s="135"/>
      <c r="J67" s="852"/>
      <c r="K67" s="856"/>
      <c r="L67" s="856"/>
      <c r="M67" s="856"/>
      <c r="N67" s="856"/>
      <c r="O67" s="39"/>
    </row>
    <row r="68" ht="15.75" customHeight="1">
      <c r="A68" s="39"/>
      <c r="B68" s="732"/>
      <c r="C68" s="732"/>
      <c r="D68" s="363"/>
      <c r="E68" s="732"/>
      <c r="F68" s="732"/>
      <c r="G68" s="446"/>
      <c r="H68" s="1038"/>
      <c r="I68" s="135"/>
      <c r="J68" s="852"/>
      <c r="K68" s="852"/>
      <c r="L68" s="852"/>
      <c r="M68" s="852"/>
      <c r="N68" s="852"/>
      <c r="O68" s="39"/>
    </row>
    <row r="69" ht="15.75" customHeight="1">
      <c r="A69" s="39"/>
      <c r="B69" s="732"/>
      <c r="C69" s="732"/>
      <c r="D69" s="732"/>
      <c r="E69" s="732"/>
      <c r="F69" s="732"/>
      <c r="G69" s="446"/>
      <c r="H69" s="1038"/>
      <c r="I69" s="135"/>
      <c r="J69" s="852"/>
      <c r="K69" s="852"/>
      <c r="L69" s="859"/>
      <c r="M69" s="859"/>
      <c r="N69" s="859"/>
      <c r="O69" s="39"/>
    </row>
    <row r="70" ht="15.75" customHeight="1">
      <c r="A70" s="39"/>
      <c r="B70" s="732"/>
      <c r="C70" s="732"/>
      <c r="D70" s="732"/>
      <c r="E70" s="732"/>
      <c r="F70" s="732"/>
      <c r="G70" s="446"/>
      <c r="H70" s="1038"/>
      <c r="I70" s="135"/>
      <c r="J70" s="852"/>
      <c r="K70" s="852"/>
      <c r="L70" s="859"/>
      <c r="M70" s="859"/>
      <c r="N70" s="859"/>
      <c r="O70" s="39"/>
    </row>
    <row r="71" ht="15.75" customHeight="1">
      <c r="A71" s="39"/>
      <c r="B71" s="732"/>
      <c r="C71" s="363"/>
      <c r="D71" s="363"/>
      <c r="E71" s="363"/>
      <c r="F71" s="363"/>
      <c r="G71" s="446"/>
      <c r="H71" s="1038"/>
      <c r="I71" s="135"/>
      <c r="J71" s="862"/>
      <c r="K71" s="863"/>
      <c r="L71" s="863"/>
      <c r="M71" s="863"/>
      <c r="N71" s="863"/>
      <c r="O71" s="39"/>
    </row>
    <row r="72" ht="15.75" customHeight="1">
      <c r="A72" s="39"/>
      <c r="B72" s="744"/>
      <c r="C72" s="1047"/>
      <c r="D72" s="1048"/>
      <c r="E72" s="1048"/>
      <c r="F72" s="1048"/>
      <c r="G72" s="114"/>
      <c r="H72" s="1038"/>
      <c r="I72" s="135"/>
      <c r="J72" s="954"/>
      <c r="K72" s="954"/>
      <c r="L72" s="954"/>
      <c r="M72" s="954"/>
      <c r="N72" s="954"/>
      <c r="O72" s="39"/>
    </row>
    <row r="73" ht="15.75" customHeight="1">
      <c r="A73" s="1049"/>
      <c r="B73" s="1049"/>
      <c r="C73" s="1049"/>
      <c r="D73" s="1049"/>
      <c r="E73" s="1049"/>
      <c r="F73" s="1049"/>
      <c r="G73" s="1049"/>
      <c r="H73" s="1050"/>
      <c r="I73" s="1049"/>
      <c r="J73" s="1049"/>
      <c r="K73" s="1049"/>
      <c r="L73" s="1049"/>
      <c r="M73" s="1049"/>
      <c r="N73" s="1051"/>
      <c r="O73" s="1052"/>
    </row>
    <row r="74" ht="15.75" customHeight="1">
      <c r="A74" s="1053"/>
      <c r="B74" s="1053"/>
      <c r="C74" s="1053"/>
      <c r="D74" s="1053"/>
      <c r="E74" s="1053"/>
      <c r="F74" s="1053"/>
      <c r="G74" s="1053"/>
      <c r="H74" s="1053"/>
      <c r="I74" s="1053"/>
      <c r="J74" s="1053"/>
      <c r="K74" s="1053"/>
      <c r="L74" s="1053"/>
      <c r="M74" s="1053"/>
      <c r="N74" s="1053"/>
      <c r="O74" s="1053"/>
    </row>
    <row r="75" ht="15.75" customHeight="1">
      <c r="A75" s="1038"/>
      <c r="B75" s="1038"/>
      <c r="C75" s="1038"/>
      <c r="D75" s="1038"/>
      <c r="E75" s="1038"/>
      <c r="F75" s="1038"/>
      <c r="G75" s="1038"/>
      <c r="H75" s="1038"/>
      <c r="I75" s="1038"/>
      <c r="J75" s="1038"/>
      <c r="K75" s="1038"/>
      <c r="L75" s="1038"/>
      <c r="M75" s="1038"/>
      <c r="N75" s="1038"/>
      <c r="O75" s="1038"/>
    </row>
    <row r="76" ht="15.75" customHeight="1">
      <c r="A76" s="1038"/>
      <c r="B76" s="1038"/>
      <c r="C76" s="1038"/>
      <c r="D76" s="1038"/>
      <c r="E76" s="1038"/>
      <c r="F76" s="1038"/>
      <c r="G76" s="1038"/>
      <c r="H76" s="1038"/>
      <c r="I76" s="1038"/>
      <c r="J76" s="1038"/>
      <c r="K76" s="1038"/>
      <c r="L76" s="1038"/>
      <c r="M76" s="1038"/>
      <c r="N76" s="1038"/>
      <c r="O76" s="1038"/>
    </row>
    <row r="77" ht="15.75" customHeight="1">
      <c r="A77" s="1038"/>
      <c r="B77" s="1038"/>
      <c r="C77" s="1038"/>
      <c r="D77" s="1038"/>
      <c r="E77" s="1038"/>
      <c r="F77" s="1038"/>
      <c r="G77" s="1038"/>
      <c r="H77" s="1038"/>
      <c r="I77" s="1038"/>
      <c r="J77" s="1038"/>
      <c r="K77" s="1038"/>
      <c r="L77" s="1038"/>
      <c r="M77" s="1038"/>
      <c r="N77" s="1038"/>
      <c r="O77" s="1038"/>
    </row>
    <row r="78" ht="15.75" customHeight="1">
      <c r="A78" s="1038"/>
      <c r="B78" s="1038"/>
      <c r="C78" s="1038"/>
      <c r="D78" s="1038"/>
      <c r="E78" s="1038"/>
      <c r="F78" s="1038"/>
      <c r="G78" s="1038"/>
      <c r="H78" s="1038"/>
      <c r="I78" s="1038"/>
      <c r="J78" s="1038"/>
      <c r="K78" s="1038"/>
      <c r="L78" s="1038"/>
      <c r="M78" s="1038"/>
      <c r="N78" s="1038"/>
      <c r="O78" s="1038"/>
    </row>
    <row r="79" ht="15.75" customHeight="1">
      <c r="A79" s="1038"/>
      <c r="B79" s="1038"/>
      <c r="C79" s="1038"/>
      <c r="D79" s="1038"/>
      <c r="E79" s="1038"/>
      <c r="F79" s="1038"/>
      <c r="G79" s="1038"/>
      <c r="H79" s="1038"/>
      <c r="I79" s="1038"/>
      <c r="J79" s="1038"/>
      <c r="K79" s="1038"/>
      <c r="L79" s="1038"/>
      <c r="M79" s="1038"/>
      <c r="N79" s="1038"/>
      <c r="O79" s="1038"/>
    </row>
    <row r="80" ht="15.75" customHeight="1">
      <c r="A80" s="1038"/>
      <c r="B80" s="1038"/>
      <c r="C80" s="1038"/>
      <c r="D80" s="1038"/>
      <c r="E80" s="1038"/>
      <c r="F80" s="1038"/>
      <c r="G80" s="1038"/>
      <c r="H80" s="1038"/>
      <c r="I80" s="1038"/>
      <c r="J80" s="1038"/>
      <c r="K80" s="1038"/>
      <c r="L80" s="1038"/>
      <c r="M80" s="1038"/>
      <c r="N80" s="1038"/>
      <c r="O80" s="1038"/>
    </row>
    <row r="81" ht="15.75" customHeight="1">
      <c r="A81" s="1038"/>
      <c r="B81" s="1038"/>
      <c r="C81" s="1038"/>
      <c r="D81" s="1038"/>
      <c r="E81" s="1038"/>
      <c r="F81" s="1038"/>
      <c r="G81" s="1038"/>
      <c r="H81" s="1038"/>
      <c r="I81" s="1038"/>
      <c r="J81" s="1038"/>
      <c r="K81" s="1038"/>
      <c r="L81" s="1038"/>
      <c r="M81" s="1038"/>
      <c r="N81" s="1038"/>
      <c r="O81" s="1038"/>
    </row>
    <row r="82" ht="15.75" customHeight="1">
      <c r="A82" s="1038"/>
      <c r="B82" s="1038"/>
      <c r="C82" s="1038"/>
      <c r="D82" s="1038"/>
      <c r="E82" s="1038"/>
      <c r="F82" s="1038"/>
      <c r="G82" s="1038"/>
      <c r="H82" s="1038"/>
      <c r="I82" s="1038"/>
      <c r="J82" s="1038"/>
      <c r="K82" s="1038"/>
      <c r="L82" s="1038"/>
      <c r="M82" s="1038"/>
      <c r="N82" s="1038"/>
      <c r="O82" s="1038"/>
    </row>
    <row r="83" ht="15.75" customHeight="1">
      <c r="A83" s="1038"/>
      <c r="B83" s="1038"/>
      <c r="C83" s="1038"/>
      <c r="D83" s="1038"/>
      <c r="E83" s="1038"/>
      <c r="F83" s="1038"/>
      <c r="G83" s="1038"/>
      <c r="H83" s="1038"/>
      <c r="I83" s="1038"/>
      <c r="J83" s="1038"/>
      <c r="K83" s="1038"/>
      <c r="L83" s="1038"/>
      <c r="M83" s="1038"/>
      <c r="N83" s="1038"/>
      <c r="O83" s="1038"/>
    </row>
    <row r="84" ht="15.75" customHeight="1">
      <c r="A84" s="1038"/>
      <c r="B84" s="1038"/>
      <c r="C84" s="1038"/>
      <c r="D84" s="1038"/>
      <c r="E84" s="1038"/>
      <c r="F84" s="1038"/>
      <c r="G84" s="1038"/>
      <c r="H84" s="1038"/>
      <c r="I84" s="1038"/>
      <c r="J84" s="1038"/>
      <c r="K84" s="1038"/>
      <c r="L84" s="1038"/>
      <c r="M84" s="1038"/>
      <c r="N84" s="1038"/>
      <c r="O84" s="1038"/>
    </row>
    <row r="85" ht="15.75" customHeight="1">
      <c r="A85" s="1038"/>
      <c r="B85" s="1038"/>
      <c r="C85" s="1038"/>
      <c r="D85" s="1038"/>
      <c r="E85" s="1038"/>
      <c r="F85" s="1038"/>
      <c r="G85" s="1038"/>
      <c r="H85" s="1038"/>
      <c r="I85" s="1038"/>
      <c r="J85" s="1038"/>
      <c r="K85" s="1038"/>
      <c r="L85" s="1038"/>
      <c r="M85" s="1038"/>
      <c r="N85" s="1038"/>
      <c r="O85" s="1038"/>
    </row>
    <row r="86" ht="15.75" customHeight="1">
      <c r="A86" s="1038"/>
      <c r="B86" s="1038"/>
      <c r="C86" s="1038"/>
      <c r="D86" s="1038"/>
      <c r="E86" s="1038"/>
      <c r="F86" s="1038"/>
      <c r="G86" s="1038"/>
      <c r="H86" s="1038"/>
      <c r="I86" s="1038"/>
      <c r="J86" s="1038"/>
      <c r="K86" s="1038"/>
      <c r="L86" s="1038"/>
      <c r="M86" s="1038"/>
      <c r="N86" s="1038"/>
      <c r="O86" s="1038"/>
    </row>
    <row r="87" ht="15.75" customHeight="1">
      <c r="A87" s="1038"/>
      <c r="B87" s="1038"/>
      <c r="C87" s="1038"/>
      <c r="D87" s="1038"/>
      <c r="E87" s="1038"/>
      <c r="F87" s="1038"/>
      <c r="G87" s="1038"/>
      <c r="H87" s="1038"/>
      <c r="I87" s="1038"/>
      <c r="J87" s="1038"/>
      <c r="K87" s="1038"/>
      <c r="L87" s="1038"/>
      <c r="M87" s="1038"/>
      <c r="N87" s="1038"/>
      <c r="O87" s="1038"/>
    </row>
    <row r="88" ht="15.75" customHeight="1">
      <c r="A88" s="1038"/>
      <c r="B88" s="1038"/>
      <c r="C88" s="1038"/>
      <c r="D88" s="1038"/>
      <c r="E88" s="1038"/>
      <c r="F88" s="1038"/>
      <c r="G88" s="1038"/>
      <c r="H88" s="1038"/>
      <c r="I88" s="1038"/>
      <c r="J88" s="1038"/>
      <c r="K88" s="1038"/>
      <c r="L88" s="1038"/>
      <c r="M88" s="1038"/>
      <c r="N88" s="1038"/>
      <c r="O88" s="1038"/>
    </row>
    <row r="89" ht="15.75" customHeight="1">
      <c r="A89" s="1038"/>
      <c r="B89" s="1038"/>
      <c r="C89" s="1038"/>
      <c r="D89" s="1038"/>
      <c r="E89" s="1038"/>
      <c r="F89" s="1038"/>
      <c r="G89" s="1038"/>
      <c r="H89" s="1038"/>
      <c r="I89" s="1038"/>
      <c r="J89" s="1038"/>
      <c r="K89" s="1038"/>
      <c r="L89" s="1038"/>
      <c r="M89" s="1038"/>
      <c r="N89" s="1038"/>
      <c r="O89" s="1038"/>
    </row>
    <row r="90" ht="15.75" customHeight="1">
      <c r="A90" s="1038"/>
      <c r="B90" s="1038"/>
      <c r="C90" s="1038"/>
      <c r="D90" s="1038"/>
      <c r="E90" s="1038"/>
      <c r="F90" s="1038"/>
      <c r="G90" s="1038"/>
      <c r="H90" s="1038"/>
      <c r="I90" s="1038"/>
      <c r="J90" s="1038"/>
      <c r="K90" s="1038"/>
      <c r="L90" s="1038"/>
      <c r="M90" s="1038"/>
      <c r="N90" s="1038"/>
      <c r="O90" s="1038"/>
    </row>
    <row r="91" ht="15.75" customHeight="1">
      <c r="A91" s="1038"/>
      <c r="B91" s="1038"/>
      <c r="C91" s="1038"/>
      <c r="D91" s="1038"/>
      <c r="E91" s="1038"/>
      <c r="F91" s="1038"/>
      <c r="G91" s="1038"/>
      <c r="H91" s="1038"/>
      <c r="I91" s="1038"/>
      <c r="J91" s="1038"/>
      <c r="K91" s="1038"/>
      <c r="L91" s="1038"/>
      <c r="M91" s="1038"/>
      <c r="N91" s="1038"/>
      <c r="O91" s="1038"/>
    </row>
    <row r="92" ht="15.75" customHeight="1">
      <c r="A92" s="1038"/>
      <c r="B92" s="1038"/>
      <c r="C92" s="1038"/>
      <c r="D92" s="1038"/>
      <c r="E92" s="1038"/>
      <c r="F92" s="1038"/>
      <c r="G92" s="1038"/>
      <c r="H92" s="1038"/>
      <c r="I92" s="1038"/>
      <c r="J92" s="1038"/>
      <c r="K92" s="1038"/>
      <c r="L92" s="1038"/>
      <c r="M92" s="1038"/>
      <c r="N92" s="1038"/>
      <c r="O92" s="1038"/>
    </row>
    <row r="93" ht="15.75" customHeight="1">
      <c r="A93" s="1038"/>
      <c r="B93" s="1038"/>
      <c r="C93" s="1038"/>
      <c r="D93" s="1038"/>
      <c r="E93" s="1038"/>
      <c r="F93" s="1038"/>
      <c r="G93" s="1038"/>
      <c r="H93" s="1038"/>
      <c r="I93" s="1038"/>
      <c r="J93" s="1038"/>
      <c r="K93" s="1038"/>
      <c r="L93" s="1038"/>
      <c r="M93" s="1038"/>
      <c r="N93" s="1038"/>
      <c r="O93" s="1038"/>
    </row>
    <row r="94" ht="15.75" customHeight="1">
      <c r="A94" s="1038"/>
      <c r="B94" s="1038"/>
      <c r="C94" s="1038"/>
      <c r="D94" s="1038"/>
      <c r="E94" s="1038"/>
      <c r="F94" s="1038"/>
      <c r="G94" s="1038"/>
      <c r="H94" s="1038"/>
      <c r="I94" s="1038"/>
      <c r="J94" s="1038"/>
      <c r="K94" s="1038"/>
      <c r="L94" s="1038"/>
      <c r="M94" s="1038"/>
      <c r="N94" s="1038"/>
      <c r="O94" s="1038"/>
    </row>
    <row r="95" ht="15.75" customHeight="1">
      <c r="A95" s="1038"/>
      <c r="B95" s="1038"/>
      <c r="C95" s="1038"/>
      <c r="D95" s="1038"/>
      <c r="E95" s="1038"/>
      <c r="F95" s="1038"/>
      <c r="G95" s="1038"/>
      <c r="H95" s="1038"/>
      <c r="I95" s="1038"/>
      <c r="J95" s="1038"/>
      <c r="K95" s="1038"/>
      <c r="L95" s="1038"/>
      <c r="M95" s="1038"/>
      <c r="N95" s="1038"/>
      <c r="O95" s="1038"/>
    </row>
    <row r="96" ht="15.75" customHeight="1">
      <c r="A96" s="1038"/>
      <c r="B96" s="1038"/>
      <c r="C96" s="1038"/>
      <c r="D96" s="1038"/>
      <c r="E96" s="1038"/>
      <c r="F96" s="1038"/>
      <c r="G96" s="1038"/>
      <c r="H96" s="1038"/>
      <c r="I96" s="1038"/>
      <c r="J96" s="1038"/>
      <c r="K96" s="1038"/>
      <c r="L96" s="1038"/>
      <c r="M96" s="1038"/>
      <c r="N96" s="1038"/>
      <c r="O96" s="1038"/>
    </row>
    <row r="97" ht="15.75" customHeight="1">
      <c r="A97" s="1038"/>
      <c r="B97" s="1038"/>
      <c r="C97" s="1038"/>
      <c r="D97" s="1038"/>
      <c r="E97" s="1038"/>
      <c r="F97" s="1038"/>
      <c r="G97" s="1038"/>
      <c r="H97" s="1038"/>
      <c r="I97" s="1038"/>
      <c r="J97" s="1038"/>
      <c r="K97" s="1038"/>
      <c r="L97" s="1038"/>
      <c r="M97" s="1038"/>
      <c r="N97" s="1038"/>
      <c r="O97" s="1038"/>
    </row>
    <row r="98" ht="15.75" customHeight="1">
      <c r="A98" s="1038"/>
      <c r="B98" s="1038"/>
      <c r="C98" s="1038"/>
      <c r="D98" s="1038"/>
      <c r="E98" s="1038"/>
      <c r="F98" s="1038"/>
      <c r="G98" s="1038"/>
      <c r="H98" s="1038"/>
      <c r="I98" s="1038"/>
      <c r="J98" s="1038"/>
      <c r="K98" s="1038"/>
      <c r="L98" s="1038"/>
      <c r="M98" s="1038"/>
      <c r="N98" s="1038"/>
      <c r="O98" s="1038"/>
    </row>
    <row r="99" ht="15.75" customHeight="1">
      <c r="A99" s="1038"/>
      <c r="B99" s="1038"/>
      <c r="C99" s="1038"/>
      <c r="D99" s="1038"/>
      <c r="E99" s="1038"/>
      <c r="F99" s="1038"/>
      <c r="G99" s="1038"/>
      <c r="H99" s="1038"/>
      <c r="I99" s="1038"/>
      <c r="J99" s="1038"/>
      <c r="K99" s="1038"/>
      <c r="L99" s="1038"/>
      <c r="M99" s="1038"/>
      <c r="N99" s="1038"/>
      <c r="O99" s="1038"/>
    </row>
    <row r="100" ht="15.75" customHeight="1">
      <c r="A100" s="1038"/>
      <c r="B100" s="1038"/>
      <c r="C100" s="1038"/>
      <c r="D100" s="1038"/>
      <c r="E100" s="1038"/>
      <c r="F100" s="1038"/>
      <c r="G100" s="1038"/>
      <c r="H100" s="1038"/>
      <c r="I100" s="1038"/>
      <c r="J100" s="1038"/>
      <c r="K100" s="1038"/>
      <c r="L100" s="1038"/>
      <c r="M100" s="1038"/>
      <c r="N100" s="1038"/>
      <c r="O100" s="1038"/>
    </row>
    <row r="101" ht="15.75" customHeight="1">
      <c r="A101" s="1038"/>
      <c r="B101" s="1038"/>
      <c r="C101" s="1038"/>
      <c r="D101" s="1038"/>
      <c r="E101" s="1038"/>
      <c r="F101" s="1038"/>
      <c r="G101" s="1038"/>
      <c r="H101" s="1038"/>
      <c r="I101" s="1038"/>
      <c r="J101" s="1038"/>
      <c r="K101" s="1038"/>
      <c r="L101" s="1038"/>
      <c r="M101" s="1038"/>
      <c r="N101" s="1038"/>
      <c r="O101" s="1038"/>
    </row>
    <row r="102" ht="15.75" customHeight="1">
      <c r="A102" s="1038"/>
      <c r="B102" s="1038"/>
      <c r="C102" s="1038"/>
      <c r="D102" s="1038"/>
      <c r="E102" s="1038"/>
      <c r="F102" s="1038"/>
      <c r="G102" s="1038"/>
      <c r="H102" s="1038"/>
      <c r="I102" s="1038"/>
      <c r="J102" s="1038"/>
      <c r="K102" s="1038"/>
      <c r="L102" s="1038"/>
      <c r="M102" s="1038"/>
      <c r="N102" s="1038"/>
      <c r="O102" s="1038"/>
    </row>
    <row r="103" ht="15.75" customHeight="1">
      <c r="A103" s="1038"/>
      <c r="B103" s="1038"/>
      <c r="C103" s="1038"/>
      <c r="D103" s="1038"/>
      <c r="E103" s="1038"/>
      <c r="F103" s="1038"/>
      <c r="G103" s="1038"/>
      <c r="H103" s="1038"/>
      <c r="I103" s="1038"/>
      <c r="J103" s="1038"/>
      <c r="K103" s="1038"/>
      <c r="L103" s="1038"/>
      <c r="M103" s="1038"/>
      <c r="N103" s="1038"/>
      <c r="O103" s="1038"/>
    </row>
    <row r="104" ht="15.75" customHeight="1">
      <c r="A104" s="1038"/>
      <c r="B104" s="1038"/>
      <c r="C104" s="1038"/>
      <c r="D104" s="1038"/>
      <c r="E104" s="1038"/>
      <c r="F104" s="1038"/>
      <c r="G104" s="1038"/>
      <c r="H104" s="1038"/>
      <c r="I104" s="1038"/>
      <c r="J104" s="1038"/>
      <c r="K104" s="1038"/>
      <c r="L104" s="1038"/>
      <c r="M104" s="1038"/>
      <c r="N104" s="1038"/>
      <c r="O104" s="1038"/>
    </row>
    <row r="105" ht="15.75" customHeight="1">
      <c r="A105" s="1038"/>
      <c r="B105" s="1038"/>
      <c r="C105" s="1038"/>
      <c r="D105" s="1038"/>
      <c r="E105" s="1038"/>
      <c r="F105" s="1038"/>
      <c r="G105" s="1038"/>
      <c r="H105" s="1038"/>
      <c r="I105" s="1038"/>
      <c r="J105" s="1038"/>
      <c r="K105" s="1038"/>
      <c r="L105" s="1038"/>
      <c r="M105" s="1038"/>
      <c r="N105" s="1038"/>
      <c r="O105" s="1038"/>
    </row>
    <row r="106" ht="15.75" customHeight="1">
      <c r="A106" s="1038"/>
      <c r="B106" s="1038"/>
      <c r="C106" s="1038"/>
      <c r="D106" s="1038"/>
      <c r="E106" s="1038"/>
      <c r="F106" s="1038"/>
      <c r="G106" s="1038"/>
      <c r="H106" s="1038"/>
      <c r="I106" s="1038"/>
      <c r="J106" s="1038"/>
      <c r="K106" s="1038"/>
      <c r="L106" s="1038"/>
      <c r="M106" s="1038"/>
      <c r="N106" s="1038"/>
      <c r="O106" s="1038"/>
    </row>
    <row r="107" ht="15.75" customHeight="1">
      <c r="A107" s="1038"/>
      <c r="B107" s="1038"/>
      <c r="C107" s="1038"/>
      <c r="D107" s="1038"/>
      <c r="E107" s="1038"/>
      <c r="F107" s="1038"/>
      <c r="G107" s="1038"/>
      <c r="H107" s="1038"/>
      <c r="I107" s="1038"/>
      <c r="J107" s="1038"/>
      <c r="K107" s="1038"/>
      <c r="L107" s="1038"/>
      <c r="M107" s="1038"/>
      <c r="N107" s="1038"/>
      <c r="O107" s="1038"/>
    </row>
    <row r="108" ht="15.75" customHeight="1">
      <c r="A108" s="1038"/>
      <c r="B108" s="1038"/>
      <c r="C108" s="1038"/>
      <c r="D108" s="1038"/>
      <c r="E108" s="1038"/>
      <c r="F108" s="1038"/>
      <c r="G108" s="1038"/>
      <c r="H108" s="1038"/>
      <c r="I108" s="1038"/>
      <c r="J108" s="1038"/>
      <c r="K108" s="1038"/>
      <c r="L108" s="1038"/>
      <c r="M108" s="1038"/>
      <c r="N108" s="1038"/>
      <c r="O108" s="1038"/>
    </row>
    <row r="109" ht="15.75" customHeight="1">
      <c r="A109" s="1038"/>
      <c r="B109" s="1038"/>
      <c r="C109" s="1038"/>
      <c r="D109" s="1038"/>
      <c r="E109" s="1038"/>
      <c r="F109" s="1038"/>
      <c r="G109" s="1038"/>
      <c r="H109" s="1038"/>
      <c r="I109" s="1038"/>
      <c r="J109" s="1038"/>
      <c r="K109" s="1038"/>
      <c r="L109" s="1038"/>
      <c r="M109" s="1038"/>
      <c r="N109" s="1038"/>
      <c r="O109" s="1038"/>
    </row>
    <row r="110" ht="15.75" customHeight="1">
      <c r="A110" s="1038"/>
      <c r="B110" s="1038"/>
      <c r="C110" s="1038"/>
      <c r="D110" s="1038"/>
      <c r="E110" s="1038"/>
      <c r="F110" s="1038"/>
      <c r="G110" s="1038"/>
      <c r="H110" s="1038"/>
      <c r="I110" s="1038"/>
      <c r="J110" s="1038"/>
      <c r="K110" s="1038"/>
      <c r="L110" s="1038"/>
      <c r="M110" s="1038"/>
      <c r="N110" s="1038"/>
      <c r="O110" s="1038"/>
    </row>
    <row r="111" ht="15.75" customHeight="1">
      <c r="A111" s="1038"/>
      <c r="B111" s="1038"/>
      <c r="C111" s="1038"/>
      <c r="D111" s="1038"/>
      <c r="E111" s="1038"/>
      <c r="F111" s="1038"/>
      <c r="G111" s="1038"/>
      <c r="H111" s="1038"/>
      <c r="I111" s="1038"/>
      <c r="J111" s="1038"/>
      <c r="K111" s="1038"/>
      <c r="L111" s="1038"/>
      <c r="M111" s="1038"/>
      <c r="N111" s="1038"/>
      <c r="O111" s="1038"/>
    </row>
    <row r="112" ht="15.75" customHeight="1">
      <c r="A112" s="1038"/>
      <c r="B112" s="1038"/>
      <c r="C112" s="1038"/>
      <c r="D112" s="1038"/>
      <c r="E112" s="1038"/>
      <c r="F112" s="1038"/>
      <c r="G112" s="1038"/>
      <c r="H112" s="1038"/>
      <c r="I112" s="1038"/>
      <c r="J112" s="1038"/>
      <c r="K112" s="1038"/>
      <c r="L112" s="1038"/>
      <c r="M112" s="1038"/>
      <c r="N112" s="1038"/>
      <c r="O112" s="1038"/>
    </row>
    <row r="113" ht="15.75" customHeight="1">
      <c r="A113" s="1038"/>
      <c r="B113" s="1038"/>
      <c r="C113" s="1038"/>
      <c r="D113" s="1038"/>
      <c r="E113" s="1038"/>
      <c r="F113" s="1038"/>
      <c r="G113" s="1038"/>
      <c r="H113" s="1038"/>
      <c r="I113" s="1038"/>
      <c r="J113" s="1038"/>
      <c r="K113" s="1038"/>
      <c r="L113" s="1038"/>
      <c r="M113" s="1038"/>
      <c r="N113" s="1038"/>
      <c r="O113" s="1038"/>
    </row>
    <row r="114" ht="15.75" customHeight="1">
      <c r="A114" s="1038"/>
      <c r="B114" s="1038"/>
      <c r="C114" s="1038"/>
      <c r="D114" s="1038"/>
      <c r="E114" s="1038"/>
      <c r="F114" s="1038"/>
      <c r="G114" s="1038"/>
      <c r="H114" s="1038"/>
      <c r="I114" s="1038"/>
      <c r="J114" s="1038"/>
      <c r="K114" s="1038"/>
      <c r="L114" s="1038"/>
      <c r="M114" s="1038"/>
      <c r="N114" s="1038"/>
      <c r="O114" s="1038"/>
    </row>
    <row r="115" ht="15.75" customHeight="1">
      <c r="A115" s="1038"/>
      <c r="B115" s="1038"/>
      <c r="C115" s="1038"/>
      <c r="D115" s="1038"/>
      <c r="E115" s="1038"/>
      <c r="F115" s="1038"/>
      <c r="G115" s="1038"/>
      <c r="H115" s="1038"/>
      <c r="I115" s="1038"/>
      <c r="J115" s="1038"/>
      <c r="K115" s="1038"/>
      <c r="L115" s="1038"/>
      <c r="M115" s="1038"/>
      <c r="N115" s="1038"/>
      <c r="O115" s="1038"/>
    </row>
    <row r="116" ht="15.75" customHeight="1">
      <c r="A116" s="1038"/>
      <c r="B116" s="1038"/>
      <c r="C116" s="1038"/>
      <c r="D116" s="1038"/>
      <c r="E116" s="1038"/>
      <c r="F116" s="1038"/>
      <c r="G116" s="1038"/>
      <c r="H116" s="1038"/>
      <c r="I116" s="1038"/>
      <c r="J116" s="1038"/>
      <c r="K116" s="1038"/>
      <c r="L116" s="1038"/>
      <c r="M116" s="1038"/>
      <c r="N116" s="1038"/>
      <c r="O116" s="1038"/>
    </row>
    <row r="117" ht="15.75" customHeight="1">
      <c r="A117" s="1038"/>
      <c r="B117" s="1038"/>
      <c r="C117" s="1038"/>
      <c r="D117" s="1038"/>
      <c r="E117" s="1038"/>
      <c r="F117" s="1038"/>
      <c r="G117" s="1038"/>
      <c r="H117" s="1038"/>
      <c r="I117" s="1038"/>
      <c r="J117" s="1038"/>
      <c r="K117" s="1038"/>
      <c r="L117" s="1038"/>
      <c r="M117" s="1038"/>
      <c r="N117" s="1038"/>
      <c r="O117" s="1038"/>
    </row>
    <row r="118" ht="15.75" customHeight="1">
      <c r="A118" s="1038"/>
      <c r="B118" s="1038"/>
      <c r="C118" s="1038"/>
      <c r="D118" s="1038"/>
      <c r="E118" s="1038"/>
      <c r="F118" s="1038"/>
      <c r="G118" s="1038"/>
      <c r="H118" s="1038"/>
      <c r="I118" s="1038"/>
      <c r="J118" s="1038"/>
      <c r="K118" s="1038"/>
      <c r="L118" s="1038"/>
      <c r="M118" s="1038"/>
      <c r="N118" s="1038"/>
      <c r="O118" s="1038"/>
    </row>
    <row r="119" ht="15.75" customHeight="1">
      <c r="A119" s="1038"/>
      <c r="B119" s="1038"/>
      <c r="C119" s="1038"/>
      <c r="D119" s="1038"/>
      <c r="E119" s="1038"/>
      <c r="F119" s="1038"/>
      <c r="G119" s="1038"/>
      <c r="H119" s="1038"/>
      <c r="I119" s="1038"/>
      <c r="J119" s="1038"/>
      <c r="K119" s="1038"/>
      <c r="L119" s="1038"/>
      <c r="M119" s="1038"/>
      <c r="N119" s="1038"/>
      <c r="O119" s="1038"/>
    </row>
    <row r="120" ht="15.75" customHeight="1">
      <c r="A120" s="1038"/>
      <c r="B120" s="1038"/>
      <c r="C120" s="1038"/>
      <c r="D120" s="1038"/>
      <c r="E120" s="1038"/>
      <c r="F120" s="1038"/>
      <c r="G120" s="1038"/>
      <c r="H120" s="1038"/>
      <c r="I120" s="1038"/>
      <c r="J120" s="1038"/>
      <c r="K120" s="1038"/>
      <c r="L120" s="1038"/>
      <c r="M120" s="1038"/>
      <c r="N120" s="1038"/>
      <c r="O120" s="1038"/>
    </row>
    <row r="121" ht="15.75" customHeight="1">
      <c r="A121" s="1038"/>
      <c r="B121" s="1038"/>
      <c r="C121" s="1038"/>
      <c r="D121" s="1038"/>
      <c r="E121" s="1038"/>
      <c r="F121" s="1038"/>
      <c r="G121" s="1038"/>
      <c r="H121" s="1038"/>
      <c r="I121" s="1038"/>
      <c r="J121" s="1038"/>
      <c r="K121" s="1038"/>
      <c r="L121" s="1038"/>
      <c r="M121" s="1038"/>
      <c r="N121" s="1038"/>
      <c r="O121" s="1038"/>
    </row>
    <row r="122" ht="15.75" customHeight="1">
      <c r="A122" s="1054"/>
      <c r="B122" s="1054"/>
      <c r="C122" s="1054"/>
      <c r="D122" s="1054"/>
      <c r="E122" s="1054"/>
      <c r="F122" s="1054"/>
      <c r="G122" s="1054"/>
      <c r="H122" s="1054"/>
      <c r="I122" s="1054"/>
      <c r="J122" s="1054"/>
      <c r="K122" s="1054"/>
      <c r="L122" s="1054"/>
      <c r="M122" s="1054"/>
      <c r="N122" s="1054"/>
      <c r="O122" s="1054"/>
    </row>
    <row r="123" ht="15.75" customHeight="1">
      <c r="A123" s="1054"/>
      <c r="B123" s="1054"/>
      <c r="C123" s="1054"/>
      <c r="D123" s="1054"/>
      <c r="E123" s="1054"/>
      <c r="F123" s="1054"/>
      <c r="G123" s="1054"/>
      <c r="H123" s="1054"/>
      <c r="I123" s="1054"/>
      <c r="J123" s="1054"/>
      <c r="K123" s="1054"/>
      <c r="L123" s="1054"/>
      <c r="M123" s="1054"/>
      <c r="N123" s="1054"/>
      <c r="O123" s="1054"/>
    </row>
    <row r="124" ht="15.75" customHeight="1">
      <c r="A124" s="1054"/>
      <c r="B124" s="1054"/>
      <c r="C124" s="1054"/>
      <c r="D124" s="1054"/>
      <c r="E124" s="1054"/>
      <c r="F124" s="1054"/>
      <c r="G124" s="1054"/>
      <c r="H124" s="1054"/>
      <c r="I124" s="1054"/>
      <c r="J124" s="1054"/>
      <c r="K124" s="1054"/>
      <c r="L124" s="1054"/>
      <c r="M124" s="1054"/>
      <c r="N124" s="1054"/>
      <c r="O124" s="1054"/>
    </row>
    <row r="125" ht="15.75" customHeight="1">
      <c r="A125" s="1054"/>
      <c r="B125" s="1054"/>
      <c r="C125" s="1054"/>
      <c r="D125" s="1054"/>
      <c r="E125" s="1054"/>
      <c r="F125" s="1054"/>
      <c r="G125" s="1054"/>
      <c r="H125" s="1054"/>
      <c r="I125" s="1054"/>
      <c r="J125" s="1054"/>
      <c r="K125" s="1054"/>
      <c r="L125" s="1054"/>
      <c r="M125" s="1054"/>
      <c r="N125" s="1054"/>
      <c r="O125" s="1054"/>
    </row>
    <row r="126" ht="15.75" customHeight="1">
      <c r="A126" s="1054"/>
      <c r="B126" s="1054"/>
      <c r="C126" s="1054"/>
      <c r="D126" s="1054"/>
      <c r="E126" s="1054"/>
      <c r="F126" s="1054"/>
      <c r="G126" s="1054"/>
      <c r="H126" s="1054"/>
      <c r="I126" s="1054"/>
      <c r="J126" s="1054"/>
      <c r="K126" s="1054"/>
      <c r="L126" s="1054"/>
      <c r="M126" s="1054"/>
      <c r="N126" s="1054"/>
      <c r="O126" s="1054"/>
    </row>
    <row r="127" ht="15.75" customHeight="1">
      <c r="A127" s="1054"/>
      <c r="B127" s="1054"/>
      <c r="C127" s="1054"/>
      <c r="D127" s="1054"/>
      <c r="E127" s="1054"/>
      <c r="F127" s="1054"/>
      <c r="G127" s="1054"/>
      <c r="H127" s="1054"/>
      <c r="I127" s="1054"/>
      <c r="J127" s="1054"/>
      <c r="K127" s="1054"/>
      <c r="L127" s="1054"/>
      <c r="M127" s="1054"/>
      <c r="N127" s="1054"/>
      <c r="O127" s="1054"/>
    </row>
    <row r="128" ht="15.75" customHeight="1">
      <c r="A128" s="1054"/>
      <c r="B128" s="1054"/>
      <c r="C128" s="1054"/>
      <c r="D128" s="1054"/>
      <c r="E128" s="1054"/>
      <c r="F128" s="1054"/>
      <c r="G128" s="1054"/>
      <c r="H128" s="1054"/>
      <c r="I128" s="1054"/>
      <c r="J128" s="1054"/>
      <c r="K128" s="1054"/>
      <c r="L128" s="1054"/>
      <c r="M128" s="1054"/>
      <c r="N128" s="1054"/>
      <c r="O128" s="1054"/>
    </row>
    <row r="129" ht="15.75" customHeight="1">
      <c r="A129" s="1054"/>
      <c r="B129" s="1054"/>
      <c r="C129" s="1054"/>
      <c r="D129" s="1054"/>
      <c r="E129" s="1054"/>
      <c r="F129" s="1054"/>
      <c r="G129" s="1054"/>
      <c r="H129" s="1054"/>
      <c r="I129" s="1054"/>
      <c r="J129" s="1054"/>
      <c r="K129" s="1054"/>
      <c r="L129" s="1054"/>
      <c r="M129" s="1054"/>
      <c r="N129" s="1054"/>
      <c r="O129" s="1054"/>
    </row>
    <row r="130" ht="15.75" customHeight="1">
      <c r="A130" s="1054"/>
      <c r="B130" s="1054"/>
      <c r="C130" s="1054"/>
      <c r="D130" s="1054"/>
      <c r="E130" s="1054"/>
      <c r="F130" s="1054"/>
      <c r="G130" s="1054"/>
      <c r="H130" s="1054"/>
      <c r="I130" s="1054"/>
      <c r="J130" s="1054"/>
      <c r="K130" s="1054"/>
      <c r="L130" s="1054"/>
      <c r="M130" s="1054"/>
      <c r="N130" s="1054"/>
      <c r="O130" s="1054"/>
    </row>
    <row r="131" ht="15.75" customHeight="1">
      <c r="A131" s="1054"/>
      <c r="B131" s="1054"/>
      <c r="C131" s="1054"/>
      <c r="D131" s="1054"/>
      <c r="E131" s="1054"/>
      <c r="F131" s="1054"/>
      <c r="G131" s="1054"/>
      <c r="H131" s="1054"/>
      <c r="I131" s="1054"/>
      <c r="J131" s="1054"/>
      <c r="K131" s="1054"/>
      <c r="L131" s="1054"/>
      <c r="M131" s="1054"/>
      <c r="N131" s="1054"/>
      <c r="O131" s="1054"/>
    </row>
    <row r="132" ht="15.75" customHeight="1">
      <c r="A132" s="1054"/>
      <c r="B132" s="1054"/>
      <c r="C132" s="1054"/>
      <c r="D132" s="1054"/>
      <c r="E132" s="1054"/>
      <c r="F132" s="1054"/>
      <c r="G132" s="1054"/>
      <c r="H132" s="1054"/>
      <c r="I132" s="1054"/>
      <c r="J132" s="1054"/>
      <c r="K132" s="1054"/>
      <c r="L132" s="1054"/>
      <c r="M132" s="1054"/>
      <c r="N132" s="1054"/>
      <c r="O132" s="1054"/>
    </row>
    <row r="133" ht="15.75" customHeight="1">
      <c r="A133" s="1054"/>
      <c r="B133" s="1054"/>
      <c r="C133" s="1054"/>
      <c r="D133" s="1054"/>
      <c r="E133" s="1054"/>
      <c r="F133" s="1054"/>
      <c r="G133" s="1054"/>
      <c r="H133" s="1054"/>
      <c r="I133" s="1054"/>
      <c r="J133" s="1054"/>
      <c r="K133" s="1054"/>
      <c r="L133" s="1054"/>
      <c r="M133" s="1054"/>
      <c r="N133" s="1054"/>
      <c r="O133" s="1054"/>
    </row>
    <row r="134" ht="15.75" customHeight="1">
      <c r="A134" s="1054"/>
      <c r="B134" s="1054"/>
      <c r="C134" s="1054"/>
      <c r="D134" s="1054"/>
      <c r="E134" s="1054"/>
      <c r="F134" s="1054"/>
      <c r="G134" s="1054"/>
      <c r="H134" s="1054"/>
      <c r="I134" s="1054"/>
      <c r="J134" s="1054"/>
      <c r="K134" s="1054"/>
      <c r="L134" s="1054"/>
      <c r="M134" s="1054"/>
      <c r="N134" s="1054"/>
      <c r="O134" s="1054"/>
    </row>
    <row r="135" ht="15.75" customHeight="1">
      <c r="A135" s="1054"/>
      <c r="B135" s="1054"/>
      <c r="C135" s="1054"/>
      <c r="D135" s="1054"/>
      <c r="E135" s="1054"/>
      <c r="F135" s="1054"/>
      <c r="G135" s="1054"/>
      <c r="H135" s="1054"/>
      <c r="I135" s="1054"/>
      <c r="J135" s="1054"/>
      <c r="K135" s="1054"/>
      <c r="L135" s="1054"/>
      <c r="M135" s="1054"/>
      <c r="N135" s="1054"/>
      <c r="O135" s="1054"/>
    </row>
    <row r="136" ht="15.75" customHeight="1">
      <c r="A136" s="1054"/>
      <c r="B136" s="1054"/>
      <c r="C136" s="1054"/>
      <c r="D136" s="1054"/>
      <c r="E136" s="1054"/>
      <c r="F136" s="1054"/>
      <c r="G136" s="1054"/>
      <c r="H136" s="1054"/>
      <c r="I136" s="1054"/>
      <c r="J136" s="1054"/>
      <c r="K136" s="1054"/>
      <c r="L136" s="1054"/>
      <c r="M136" s="1054"/>
      <c r="N136" s="1054"/>
      <c r="O136" s="1054"/>
    </row>
    <row r="137" ht="15.75" customHeight="1">
      <c r="A137" s="1054"/>
      <c r="B137" s="1054"/>
      <c r="C137" s="1054"/>
      <c r="D137" s="1054"/>
      <c r="E137" s="1054"/>
      <c r="F137" s="1054"/>
      <c r="G137" s="1054"/>
      <c r="H137" s="1054"/>
      <c r="I137" s="1054"/>
      <c r="J137" s="1054"/>
      <c r="K137" s="1054"/>
      <c r="L137" s="1054"/>
      <c r="M137" s="1054"/>
      <c r="N137" s="1054"/>
      <c r="O137" s="1054"/>
    </row>
    <row r="138" ht="15.75" customHeight="1">
      <c r="A138" s="1054"/>
      <c r="B138" s="1054"/>
      <c r="C138" s="1054"/>
      <c r="D138" s="1054"/>
      <c r="E138" s="1054"/>
      <c r="F138" s="1054"/>
      <c r="G138" s="1054"/>
      <c r="H138" s="1054"/>
      <c r="I138" s="1054"/>
      <c r="J138" s="1054"/>
      <c r="K138" s="1054"/>
      <c r="L138" s="1054"/>
      <c r="M138" s="1054"/>
      <c r="N138" s="1054"/>
      <c r="O138" s="1054"/>
    </row>
    <row r="139" ht="15.75" customHeight="1">
      <c r="A139" s="1054"/>
      <c r="B139" s="1054"/>
      <c r="C139" s="1054"/>
      <c r="D139" s="1054"/>
      <c r="E139" s="1054"/>
      <c r="F139" s="1054"/>
      <c r="G139" s="1054"/>
      <c r="H139" s="1054"/>
      <c r="I139" s="1054"/>
      <c r="J139" s="1054"/>
      <c r="K139" s="1054"/>
      <c r="L139" s="1054"/>
      <c r="M139" s="1054"/>
      <c r="N139" s="1054"/>
      <c r="O139" s="1054"/>
    </row>
    <row r="140" ht="15.75" customHeight="1">
      <c r="A140" s="1054"/>
      <c r="B140" s="1054"/>
      <c r="C140" s="1054"/>
      <c r="D140" s="1054"/>
      <c r="E140" s="1054"/>
      <c r="F140" s="1054"/>
      <c r="G140" s="1054"/>
      <c r="H140" s="1054"/>
      <c r="I140" s="1054"/>
      <c r="J140" s="1054"/>
      <c r="K140" s="1054"/>
      <c r="L140" s="1054"/>
      <c r="M140" s="1054"/>
      <c r="N140" s="1054"/>
      <c r="O140" s="1054"/>
    </row>
    <row r="141" ht="15.75" customHeight="1">
      <c r="A141" s="1054"/>
      <c r="B141" s="1054"/>
      <c r="C141" s="1054"/>
      <c r="D141" s="1054"/>
      <c r="E141" s="1054"/>
      <c r="F141" s="1054"/>
      <c r="G141" s="1054"/>
      <c r="H141" s="1054"/>
      <c r="I141" s="1054"/>
      <c r="J141" s="1054"/>
      <c r="K141" s="1054"/>
      <c r="L141" s="1054"/>
      <c r="M141" s="1054"/>
      <c r="N141" s="1054"/>
      <c r="O141" s="1054"/>
    </row>
    <row r="142" ht="15.75" customHeight="1">
      <c r="A142" s="1054"/>
      <c r="B142" s="1054"/>
      <c r="C142" s="1054"/>
      <c r="D142" s="1054"/>
      <c r="E142" s="1054"/>
      <c r="F142" s="1054"/>
      <c r="G142" s="1054"/>
      <c r="H142" s="1054"/>
      <c r="I142" s="1054"/>
      <c r="J142" s="1054"/>
      <c r="K142" s="1054"/>
      <c r="L142" s="1054"/>
      <c r="M142" s="1054"/>
      <c r="N142" s="1054"/>
      <c r="O142" s="1054"/>
    </row>
    <row r="143" ht="15.75" customHeight="1">
      <c r="A143" s="1054"/>
      <c r="B143" s="1054"/>
      <c r="C143" s="1054"/>
      <c r="D143" s="1054"/>
      <c r="E143" s="1054"/>
      <c r="F143" s="1054"/>
      <c r="G143" s="1054"/>
      <c r="H143" s="1054"/>
      <c r="I143" s="1054"/>
      <c r="J143" s="1054"/>
      <c r="K143" s="1054"/>
      <c r="L143" s="1054"/>
      <c r="M143" s="1054"/>
      <c r="N143" s="1054"/>
      <c r="O143" s="1054"/>
    </row>
    <row r="144" ht="15.75" customHeight="1">
      <c r="A144" s="1054"/>
      <c r="B144" s="1054"/>
      <c r="C144" s="1054"/>
      <c r="D144" s="1054"/>
      <c r="E144" s="1054"/>
      <c r="F144" s="1054"/>
      <c r="G144" s="1054"/>
      <c r="H144" s="1054"/>
      <c r="I144" s="1054"/>
      <c r="J144" s="1054"/>
      <c r="K144" s="1054"/>
      <c r="L144" s="1054"/>
      <c r="M144" s="1054"/>
      <c r="N144" s="1054"/>
      <c r="O144" s="1054"/>
    </row>
    <row r="145" ht="15.75" customHeight="1">
      <c r="A145" s="1054"/>
      <c r="B145" s="1054"/>
      <c r="C145" s="1054"/>
      <c r="D145" s="1054"/>
      <c r="E145" s="1054"/>
      <c r="F145" s="1054"/>
      <c r="G145" s="1054"/>
      <c r="H145" s="1054"/>
      <c r="I145" s="1054"/>
      <c r="J145" s="1054"/>
      <c r="K145" s="1054"/>
      <c r="L145" s="1054"/>
      <c r="M145" s="1054"/>
      <c r="N145" s="1054"/>
      <c r="O145" s="1054"/>
    </row>
    <row r="146" ht="15.75" customHeight="1">
      <c r="A146" s="1054"/>
      <c r="B146" s="1054"/>
      <c r="C146" s="1054"/>
      <c r="D146" s="1054"/>
      <c r="E146" s="1054"/>
      <c r="F146" s="1054"/>
      <c r="G146" s="1054"/>
      <c r="H146" s="1054"/>
      <c r="I146" s="1054"/>
      <c r="J146" s="1054"/>
      <c r="K146" s="1054"/>
      <c r="L146" s="1054"/>
      <c r="M146" s="1054"/>
      <c r="N146" s="1054"/>
      <c r="O146" s="1054"/>
    </row>
    <row r="147" ht="15.75" customHeight="1">
      <c r="A147" s="1054"/>
      <c r="B147" s="1054"/>
      <c r="C147" s="1054"/>
      <c r="D147" s="1054"/>
      <c r="E147" s="1054"/>
      <c r="F147" s="1054"/>
      <c r="G147" s="1054"/>
      <c r="H147" s="1054"/>
      <c r="I147" s="1054"/>
      <c r="J147" s="1054"/>
      <c r="K147" s="1054"/>
      <c r="L147" s="1054"/>
      <c r="M147" s="1054"/>
      <c r="N147" s="1054"/>
      <c r="O147" s="1054"/>
    </row>
    <row r="148" ht="15.75" customHeight="1">
      <c r="A148" s="1054"/>
      <c r="B148" s="1054"/>
      <c r="C148" s="1054"/>
      <c r="D148" s="1054"/>
      <c r="E148" s="1054"/>
      <c r="F148" s="1054"/>
      <c r="G148" s="1054"/>
      <c r="H148" s="1054"/>
      <c r="I148" s="1054"/>
      <c r="J148" s="1054"/>
      <c r="K148" s="1054"/>
      <c r="L148" s="1054"/>
      <c r="M148" s="1054"/>
      <c r="N148" s="1054"/>
      <c r="O148" s="1054"/>
    </row>
    <row r="149" ht="15.75" customHeight="1">
      <c r="A149" s="1054"/>
      <c r="B149" s="1054"/>
      <c r="C149" s="1054"/>
      <c r="D149" s="1054"/>
      <c r="E149" s="1054"/>
      <c r="F149" s="1054"/>
      <c r="G149" s="1054"/>
      <c r="H149" s="1054"/>
      <c r="I149" s="1054"/>
      <c r="J149" s="1054"/>
      <c r="K149" s="1054"/>
      <c r="L149" s="1054"/>
      <c r="M149" s="1054"/>
      <c r="N149" s="1054"/>
      <c r="O149" s="1054"/>
    </row>
    <row r="150" ht="15.75" customHeight="1">
      <c r="A150" s="1054"/>
      <c r="B150" s="1054"/>
      <c r="C150" s="1054"/>
      <c r="D150" s="1054"/>
      <c r="E150" s="1054"/>
      <c r="F150" s="1054"/>
      <c r="G150" s="1054"/>
      <c r="H150" s="1054"/>
      <c r="I150" s="1054"/>
      <c r="J150" s="1054"/>
      <c r="K150" s="1054"/>
      <c r="L150" s="1054"/>
      <c r="M150" s="1054"/>
      <c r="N150" s="1054"/>
      <c r="O150" s="1054"/>
    </row>
    <row r="151" ht="15.75" customHeight="1">
      <c r="A151" s="1054"/>
      <c r="B151" s="1054"/>
      <c r="C151" s="1054"/>
      <c r="D151" s="1054"/>
      <c r="E151" s="1054"/>
      <c r="F151" s="1054"/>
      <c r="G151" s="1054"/>
      <c r="H151" s="1054"/>
      <c r="I151" s="1054"/>
      <c r="J151" s="1054"/>
      <c r="K151" s="1054"/>
      <c r="L151" s="1054"/>
      <c r="M151" s="1054"/>
      <c r="N151" s="1054"/>
      <c r="O151" s="1054"/>
    </row>
    <row r="152" ht="15.75" customHeight="1">
      <c r="A152" s="1054"/>
      <c r="B152" s="1054"/>
      <c r="C152" s="1054"/>
      <c r="D152" s="1054"/>
      <c r="E152" s="1054"/>
      <c r="F152" s="1054"/>
      <c r="G152" s="1054"/>
      <c r="H152" s="1054"/>
      <c r="I152" s="1054"/>
      <c r="J152" s="1054"/>
      <c r="K152" s="1054"/>
      <c r="L152" s="1054"/>
      <c r="M152" s="1054"/>
      <c r="N152" s="1054"/>
      <c r="O152" s="1054"/>
    </row>
    <row r="153" ht="15.75" customHeight="1">
      <c r="A153" s="1054"/>
      <c r="B153" s="1054"/>
      <c r="C153" s="1054"/>
      <c r="D153" s="1054"/>
      <c r="E153" s="1054"/>
      <c r="F153" s="1054"/>
      <c r="G153" s="1054"/>
      <c r="H153" s="1054"/>
      <c r="I153" s="1054"/>
      <c r="J153" s="1054"/>
      <c r="K153" s="1054"/>
      <c r="L153" s="1054"/>
      <c r="M153" s="1054"/>
      <c r="N153" s="1054"/>
      <c r="O153" s="1054"/>
    </row>
    <row r="154" ht="15.75" customHeight="1">
      <c r="A154" s="1054"/>
      <c r="B154" s="1054"/>
      <c r="C154" s="1054"/>
      <c r="D154" s="1054"/>
      <c r="E154" s="1054"/>
      <c r="F154" s="1054"/>
      <c r="G154" s="1054"/>
      <c r="H154" s="1054"/>
      <c r="I154" s="1054"/>
      <c r="J154" s="1054"/>
      <c r="K154" s="1054"/>
      <c r="L154" s="1054"/>
      <c r="M154" s="1054"/>
      <c r="N154" s="1054"/>
      <c r="O154" s="1054"/>
    </row>
    <row r="155" ht="15.75" customHeight="1">
      <c r="A155" s="1054"/>
      <c r="B155" s="1054"/>
      <c r="C155" s="1054"/>
      <c r="D155" s="1054"/>
      <c r="E155" s="1054"/>
      <c r="F155" s="1054"/>
      <c r="G155" s="1054"/>
      <c r="H155" s="1054"/>
      <c r="I155" s="1054"/>
      <c r="J155" s="1054"/>
      <c r="K155" s="1054"/>
      <c r="L155" s="1054"/>
      <c r="M155" s="1054"/>
      <c r="N155" s="1054"/>
      <c r="O155" s="1054"/>
    </row>
    <row r="156" ht="15.75" customHeight="1">
      <c r="A156" s="1054"/>
      <c r="B156" s="1054"/>
      <c r="C156" s="1054"/>
      <c r="D156" s="1054"/>
      <c r="E156" s="1054"/>
      <c r="F156" s="1054"/>
      <c r="G156" s="1054"/>
      <c r="H156" s="1054"/>
      <c r="I156" s="1054"/>
      <c r="J156" s="1054"/>
      <c r="K156" s="1054"/>
      <c r="L156" s="1054"/>
      <c r="M156" s="1054"/>
      <c r="N156" s="1054"/>
      <c r="O156" s="1054"/>
    </row>
    <row r="157" ht="15.75" customHeight="1">
      <c r="A157" s="1054"/>
      <c r="B157" s="1054"/>
      <c r="C157" s="1054"/>
      <c r="D157" s="1054"/>
      <c r="E157" s="1054"/>
      <c r="F157" s="1054"/>
      <c r="G157" s="1054"/>
      <c r="H157" s="1054"/>
      <c r="I157" s="1054"/>
      <c r="J157" s="1054"/>
      <c r="K157" s="1054"/>
      <c r="L157" s="1054"/>
      <c r="M157" s="1054"/>
      <c r="N157" s="1054"/>
      <c r="O157" s="1054"/>
    </row>
    <row r="158" ht="15.75" customHeight="1">
      <c r="A158" s="1054"/>
      <c r="B158" s="1054"/>
      <c r="C158" s="1054"/>
      <c r="D158" s="1054"/>
      <c r="E158" s="1054"/>
      <c r="F158" s="1054"/>
      <c r="G158" s="1054"/>
      <c r="H158" s="1054"/>
      <c r="I158" s="1054"/>
      <c r="J158" s="1054"/>
      <c r="K158" s="1054"/>
      <c r="L158" s="1054"/>
      <c r="M158" s="1054"/>
      <c r="N158" s="1054"/>
      <c r="O158" s="1054"/>
    </row>
    <row r="159" ht="15.75" customHeight="1">
      <c r="A159" s="1054"/>
      <c r="B159" s="1054"/>
      <c r="C159" s="1054"/>
      <c r="D159" s="1054"/>
      <c r="E159" s="1054"/>
      <c r="F159" s="1054"/>
      <c r="G159" s="1054"/>
      <c r="H159" s="1054"/>
      <c r="I159" s="1054"/>
      <c r="J159" s="1054"/>
      <c r="K159" s="1054"/>
      <c r="L159" s="1054"/>
      <c r="M159" s="1054"/>
      <c r="N159" s="1054"/>
      <c r="O159" s="1054"/>
    </row>
    <row r="160" ht="15.75" customHeight="1">
      <c r="A160" s="1054"/>
      <c r="B160" s="1054"/>
      <c r="C160" s="1054"/>
      <c r="D160" s="1054"/>
      <c r="E160" s="1054"/>
      <c r="F160" s="1054"/>
      <c r="G160" s="1054"/>
      <c r="H160" s="1054"/>
      <c r="I160" s="1054"/>
      <c r="J160" s="1054"/>
      <c r="K160" s="1054"/>
      <c r="L160" s="1054"/>
      <c r="M160" s="1054"/>
      <c r="N160" s="1054"/>
      <c r="O160" s="1054"/>
    </row>
    <row r="161" ht="15.75" customHeight="1">
      <c r="A161" s="1054"/>
      <c r="B161" s="1054"/>
      <c r="C161" s="1054"/>
      <c r="D161" s="1054"/>
      <c r="E161" s="1054"/>
      <c r="F161" s="1054"/>
      <c r="G161" s="1054"/>
      <c r="H161" s="1054"/>
      <c r="I161" s="1054"/>
      <c r="J161" s="1054"/>
      <c r="K161" s="1054"/>
      <c r="L161" s="1054"/>
      <c r="M161" s="1054"/>
      <c r="N161" s="1054"/>
      <c r="O161" s="1054"/>
    </row>
    <row r="162" ht="15.75" customHeight="1">
      <c r="A162" s="1054"/>
      <c r="B162" s="1054"/>
      <c r="C162" s="1054"/>
      <c r="D162" s="1054"/>
      <c r="E162" s="1054"/>
      <c r="F162" s="1054"/>
      <c r="G162" s="1054"/>
      <c r="H162" s="1054"/>
      <c r="I162" s="1054"/>
      <c r="J162" s="1054"/>
      <c r="K162" s="1054"/>
      <c r="L162" s="1054"/>
      <c r="M162" s="1054"/>
      <c r="N162" s="1054"/>
      <c r="O162" s="1054"/>
    </row>
    <row r="163" ht="15.75" customHeight="1">
      <c r="A163" s="1054"/>
      <c r="B163" s="1054"/>
      <c r="C163" s="1054"/>
      <c r="D163" s="1054"/>
      <c r="E163" s="1054"/>
      <c r="F163" s="1054"/>
      <c r="G163" s="1054"/>
      <c r="H163" s="1054"/>
      <c r="I163" s="1054"/>
      <c r="J163" s="1054"/>
      <c r="K163" s="1054"/>
      <c r="L163" s="1054"/>
      <c r="M163" s="1054"/>
      <c r="N163" s="1054"/>
      <c r="O163" s="1054"/>
    </row>
    <row r="164" ht="15.75" customHeight="1">
      <c r="A164" s="1054"/>
      <c r="B164" s="1054"/>
      <c r="C164" s="1054"/>
      <c r="D164" s="1054"/>
      <c r="E164" s="1054"/>
      <c r="F164" s="1054"/>
      <c r="G164" s="1054"/>
      <c r="H164" s="1054"/>
      <c r="I164" s="1054"/>
      <c r="J164" s="1054"/>
      <c r="K164" s="1054"/>
      <c r="L164" s="1054"/>
      <c r="M164" s="1054"/>
      <c r="N164" s="1054"/>
      <c r="O164" s="1054"/>
    </row>
    <row r="165" ht="15.75" customHeight="1">
      <c r="A165" s="1054"/>
      <c r="B165" s="1054"/>
      <c r="C165" s="1054"/>
      <c r="D165" s="1054"/>
      <c r="E165" s="1054"/>
      <c r="F165" s="1054"/>
      <c r="G165" s="1054"/>
      <c r="H165" s="1054"/>
      <c r="I165" s="1054"/>
      <c r="J165" s="1054"/>
      <c r="K165" s="1054"/>
      <c r="L165" s="1054"/>
      <c r="M165" s="1054"/>
      <c r="N165" s="1054"/>
      <c r="O165" s="1054"/>
    </row>
    <row r="166" ht="15.75" customHeight="1">
      <c r="A166" s="1054"/>
      <c r="B166" s="1054"/>
      <c r="C166" s="1054"/>
      <c r="D166" s="1054"/>
      <c r="E166" s="1054"/>
      <c r="F166" s="1054"/>
      <c r="G166" s="1054"/>
      <c r="H166" s="1054"/>
      <c r="I166" s="1054"/>
      <c r="J166" s="1054"/>
      <c r="K166" s="1054"/>
      <c r="L166" s="1054"/>
      <c r="M166" s="1054"/>
      <c r="N166" s="1054"/>
      <c r="O166" s="1054"/>
    </row>
    <row r="167" ht="15.75" customHeight="1">
      <c r="A167" s="1054"/>
      <c r="B167" s="1054"/>
      <c r="C167" s="1054"/>
      <c r="D167" s="1054"/>
      <c r="E167" s="1054"/>
      <c r="F167" s="1054"/>
      <c r="G167" s="1054"/>
      <c r="H167" s="1054"/>
      <c r="I167" s="1054"/>
      <c r="J167" s="1054"/>
      <c r="K167" s="1054"/>
      <c r="L167" s="1054"/>
      <c r="M167" s="1054"/>
      <c r="N167" s="1054"/>
      <c r="O167" s="1054"/>
    </row>
    <row r="168" ht="15.75" customHeight="1">
      <c r="A168" s="1054"/>
      <c r="B168" s="1054"/>
      <c r="C168" s="1054"/>
      <c r="D168" s="1054"/>
      <c r="E168" s="1054"/>
      <c r="F168" s="1054"/>
      <c r="G168" s="1054"/>
      <c r="H168" s="1054"/>
      <c r="I168" s="1054"/>
      <c r="J168" s="1054"/>
      <c r="K168" s="1054"/>
      <c r="L168" s="1054"/>
      <c r="M168" s="1054"/>
      <c r="N168" s="1054"/>
      <c r="O168" s="1054"/>
    </row>
    <row r="169" ht="15.75" customHeight="1">
      <c r="A169" s="1054"/>
      <c r="B169" s="1054"/>
      <c r="C169" s="1054"/>
      <c r="D169" s="1054"/>
      <c r="E169" s="1054"/>
      <c r="F169" s="1054"/>
      <c r="G169" s="1054"/>
      <c r="H169" s="1054"/>
      <c r="I169" s="1054"/>
      <c r="J169" s="1054"/>
      <c r="K169" s="1054"/>
      <c r="L169" s="1054"/>
      <c r="M169" s="1054"/>
      <c r="N169" s="1054"/>
      <c r="O169" s="1054"/>
    </row>
    <row r="170" ht="15.75" customHeight="1">
      <c r="A170" s="1054"/>
      <c r="B170" s="1054"/>
      <c r="C170" s="1054"/>
      <c r="D170" s="1054"/>
      <c r="E170" s="1054"/>
      <c r="F170" s="1054"/>
      <c r="G170" s="1054"/>
      <c r="H170" s="1054"/>
      <c r="I170" s="1054"/>
      <c r="J170" s="1054"/>
      <c r="K170" s="1054"/>
      <c r="L170" s="1054"/>
      <c r="M170" s="1054"/>
      <c r="N170" s="1054"/>
      <c r="O170" s="1054"/>
    </row>
    <row r="171" ht="15.75" customHeight="1">
      <c r="A171" s="1054"/>
      <c r="B171" s="1054"/>
      <c r="C171" s="1054"/>
      <c r="D171" s="1054"/>
      <c r="E171" s="1054"/>
      <c r="F171" s="1054"/>
      <c r="G171" s="1054"/>
      <c r="H171" s="1054"/>
      <c r="I171" s="1054"/>
      <c r="J171" s="1054"/>
      <c r="K171" s="1054"/>
      <c r="L171" s="1054"/>
      <c r="M171" s="1054"/>
      <c r="N171" s="1054"/>
      <c r="O171" s="1054"/>
    </row>
    <row r="172" ht="15.75" customHeight="1">
      <c r="A172" s="1054"/>
      <c r="B172" s="1054"/>
      <c r="C172" s="1054"/>
      <c r="D172" s="1054"/>
      <c r="E172" s="1054"/>
      <c r="F172" s="1054"/>
      <c r="G172" s="1054"/>
      <c r="H172" s="1054"/>
      <c r="I172" s="1054"/>
      <c r="J172" s="1054"/>
      <c r="K172" s="1054"/>
      <c r="L172" s="1054"/>
      <c r="M172" s="1054"/>
      <c r="N172" s="1054"/>
      <c r="O172" s="1054"/>
    </row>
    <row r="173" ht="15.75" customHeight="1">
      <c r="A173" s="1054"/>
      <c r="B173" s="1054"/>
      <c r="C173" s="1054"/>
      <c r="D173" s="1054"/>
      <c r="E173" s="1054"/>
      <c r="F173" s="1054"/>
      <c r="G173" s="1054"/>
      <c r="H173" s="1054"/>
      <c r="I173" s="1054"/>
      <c r="J173" s="1054"/>
      <c r="K173" s="1054"/>
      <c r="L173" s="1054"/>
      <c r="M173" s="1054"/>
      <c r="N173" s="1054"/>
      <c r="O173" s="1054"/>
    </row>
    <row r="174" ht="15.75" customHeight="1">
      <c r="A174" s="1054"/>
      <c r="B174" s="1054"/>
      <c r="C174" s="1054"/>
      <c r="D174" s="1054"/>
      <c r="E174" s="1054"/>
      <c r="F174" s="1054"/>
      <c r="G174" s="1054"/>
      <c r="H174" s="1054"/>
      <c r="I174" s="1054"/>
      <c r="J174" s="1054"/>
      <c r="K174" s="1054"/>
      <c r="L174" s="1054"/>
      <c r="M174" s="1054"/>
      <c r="N174" s="1054"/>
      <c r="O174" s="1054"/>
    </row>
    <row r="175" ht="15.75" customHeight="1">
      <c r="A175" s="1054"/>
      <c r="B175" s="1054"/>
      <c r="C175" s="1054"/>
      <c r="D175" s="1054"/>
      <c r="E175" s="1054"/>
      <c r="F175" s="1054"/>
      <c r="G175" s="1054"/>
      <c r="H175" s="1054"/>
      <c r="I175" s="1054"/>
      <c r="J175" s="1054"/>
      <c r="K175" s="1054"/>
      <c r="L175" s="1054"/>
      <c r="M175" s="1054"/>
      <c r="N175" s="1054"/>
      <c r="O175" s="1054"/>
    </row>
    <row r="176" ht="15.75" customHeight="1">
      <c r="A176" s="1054"/>
      <c r="B176" s="1054"/>
      <c r="C176" s="1054"/>
      <c r="D176" s="1054"/>
      <c r="E176" s="1054"/>
      <c r="F176" s="1054"/>
      <c r="G176" s="1054"/>
      <c r="H176" s="1054"/>
      <c r="I176" s="1054"/>
      <c r="J176" s="1054"/>
      <c r="K176" s="1054"/>
      <c r="L176" s="1054"/>
      <c r="M176" s="1054"/>
      <c r="N176" s="1054"/>
      <c r="O176" s="1054"/>
    </row>
    <row r="177" ht="15.75" customHeight="1">
      <c r="A177" s="1054"/>
      <c r="B177" s="1054"/>
      <c r="C177" s="1054"/>
      <c r="D177" s="1054"/>
      <c r="E177" s="1054"/>
      <c r="F177" s="1054"/>
      <c r="G177" s="1054"/>
      <c r="H177" s="1054"/>
      <c r="I177" s="1054"/>
      <c r="J177" s="1054"/>
      <c r="K177" s="1054"/>
      <c r="L177" s="1054"/>
      <c r="M177" s="1054"/>
      <c r="N177" s="1054"/>
      <c r="O177" s="1054"/>
    </row>
    <row r="178" ht="15.75" customHeight="1">
      <c r="A178" s="1054"/>
      <c r="B178" s="1054"/>
      <c r="C178" s="1054"/>
      <c r="D178" s="1054"/>
      <c r="E178" s="1054"/>
      <c r="F178" s="1054"/>
      <c r="G178" s="1054"/>
      <c r="H178" s="1054"/>
      <c r="I178" s="1054"/>
      <c r="J178" s="1054"/>
      <c r="K178" s="1054"/>
      <c r="L178" s="1054"/>
      <c r="M178" s="1054"/>
      <c r="N178" s="1054"/>
      <c r="O178" s="1054"/>
    </row>
    <row r="179" ht="15.75" customHeight="1">
      <c r="A179" s="1054"/>
      <c r="B179" s="1054"/>
      <c r="C179" s="1054"/>
      <c r="D179" s="1054"/>
      <c r="E179" s="1054"/>
      <c r="F179" s="1054"/>
      <c r="G179" s="1054"/>
      <c r="H179" s="1054"/>
      <c r="I179" s="1054"/>
      <c r="J179" s="1054"/>
      <c r="K179" s="1054"/>
      <c r="L179" s="1054"/>
      <c r="M179" s="1054"/>
      <c r="N179" s="1054"/>
      <c r="O179" s="1054"/>
    </row>
    <row r="180" ht="15.75" customHeight="1">
      <c r="A180" s="1054"/>
      <c r="B180" s="1054"/>
      <c r="C180" s="1054"/>
      <c r="D180" s="1054"/>
      <c r="E180" s="1054"/>
      <c r="F180" s="1054"/>
      <c r="G180" s="1054"/>
      <c r="H180" s="1054"/>
      <c r="I180" s="1054"/>
      <c r="J180" s="1054"/>
      <c r="K180" s="1054"/>
      <c r="L180" s="1054"/>
      <c r="M180" s="1054"/>
      <c r="N180" s="1054"/>
      <c r="O180" s="1054"/>
    </row>
    <row r="181" ht="15.75" customHeight="1">
      <c r="A181" s="1054"/>
      <c r="B181" s="1054"/>
      <c r="C181" s="1054"/>
      <c r="D181" s="1054"/>
      <c r="E181" s="1054"/>
      <c r="F181" s="1054"/>
      <c r="G181" s="1054"/>
      <c r="H181" s="1054"/>
      <c r="I181" s="1054"/>
      <c r="J181" s="1054"/>
      <c r="K181" s="1054"/>
      <c r="L181" s="1054"/>
      <c r="M181" s="1054"/>
      <c r="N181" s="1054"/>
      <c r="O181" s="1054"/>
    </row>
    <row r="182" ht="15.75" customHeight="1">
      <c r="A182" s="1054"/>
      <c r="B182" s="1054"/>
      <c r="C182" s="1054"/>
      <c r="D182" s="1054"/>
      <c r="E182" s="1054"/>
      <c r="F182" s="1054"/>
      <c r="G182" s="1054"/>
      <c r="H182" s="1054"/>
      <c r="I182" s="1054"/>
      <c r="J182" s="1054"/>
      <c r="K182" s="1054"/>
      <c r="L182" s="1054"/>
      <c r="M182" s="1054"/>
      <c r="N182" s="1054"/>
      <c r="O182" s="1054"/>
    </row>
    <row r="183" ht="15.75" customHeight="1">
      <c r="A183" s="1054"/>
      <c r="B183" s="1054"/>
      <c r="C183" s="1054"/>
      <c r="D183" s="1054"/>
      <c r="E183" s="1054"/>
      <c r="F183" s="1054"/>
      <c r="G183" s="1054"/>
      <c r="H183" s="1054"/>
      <c r="I183" s="1054"/>
      <c r="J183" s="1054"/>
      <c r="K183" s="1054"/>
      <c r="L183" s="1054"/>
      <c r="M183" s="1054"/>
      <c r="N183" s="1054"/>
      <c r="O183" s="1054"/>
    </row>
    <row r="184" ht="15.75" customHeight="1">
      <c r="A184" s="1054"/>
      <c r="B184" s="1054"/>
      <c r="C184" s="1054"/>
      <c r="D184" s="1054"/>
      <c r="E184" s="1054"/>
      <c r="F184" s="1054"/>
      <c r="G184" s="1054"/>
      <c r="H184" s="1054"/>
      <c r="I184" s="1054"/>
      <c r="J184" s="1054"/>
      <c r="K184" s="1054"/>
      <c r="L184" s="1054"/>
      <c r="M184" s="1054"/>
      <c r="N184" s="1054"/>
      <c r="O184" s="1054"/>
    </row>
    <row r="185" ht="15.75" customHeight="1">
      <c r="A185" s="1054"/>
      <c r="B185" s="1054"/>
      <c r="C185" s="1054"/>
      <c r="D185" s="1054"/>
      <c r="E185" s="1054"/>
      <c r="F185" s="1054"/>
      <c r="G185" s="1054"/>
      <c r="H185" s="1054"/>
      <c r="I185" s="1054"/>
      <c r="J185" s="1054"/>
      <c r="K185" s="1054"/>
      <c r="L185" s="1054"/>
      <c r="M185" s="1054"/>
      <c r="N185" s="1054"/>
      <c r="O185" s="1054"/>
    </row>
    <row r="186" ht="15.75" customHeight="1">
      <c r="A186" s="1054"/>
      <c r="B186" s="1054"/>
      <c r="C186" s="1054"/>
      <c r="D186" s="1054"/>
      <c r="E186" s="1054"/>
      <c r="F186" s="1054"/>
      <c r="G186" s="1054"/>
      <c r="H186" s="1054"/>
      <c r="I186" s="1054"/>
      <c r="J186" s="1054"/>
      <c r="K186" s="1054"/>
      <c r="L186" s="1054"/>
      <c r="M186" s="1054"/>
      <c r="N186" s="1054"/>
      <c r="O186" s="1054"/>
    </row>
    <row r="187" ht="15.75" customHeight="1">
      <c r="A187" s="1054"/>
      <c r="B187" s="1054"/>
      <c r="C187" s="1054"/>
      <c r="D187" s="1054"/>
      <c r="E187" s="1054"/>
      <c r="F187" s="1054"/>
      <c r="G187" s="1054"/>
      <c r="H187" s="1054"/>
      <c r="I187" s="1054"/>
      <c r="J187" s="1054"/>
      <c r="K187" s="1054"/>
      <c r="L187" s="1054"/>
      <c r="M187" s="1054"/>
      <c r="N187" s="1054"/>
      <c r="O187" s="1054"/>
    </row>
    <row r="188" ht="15.75" customHeight="1">
      <c r="A188" s="1054"/>
      <c r="B188" s="1054"/>
      <c r="C188" s="1054"/>
      <c r="D188" s="1054"/>
      <c r="E188" s="1054"/>
      <c r="F188" s="1054"/>
      <c r="G188" s="1054"/>
      <c r="H188" s="1054"/>
      <c r="I188" s="1054"/>
      <c r="J188" s="1054"/>
      <c r="K188" s="1054"/>
      <c r="L188" s="1054"/>
      <c r="M188" s="1054"/>
      <c r="N188" s="1054"/>
      <c r="O188" s="1054"/>
    </row>
    <row r="189" ht="15.75" customHeight="1">
      <c r="A189" s="1054"/>
      <c r="B189" s="1054"/>
      <c r="C189" s="1054"/>
      <c r="D189" s="1054"/>
      <c r="E189" s="1054"/>
      <c r="F189" s="1054"/>
      <c r="G189" s="1054"/>
      <c r="H189" s="1054"/>
      <c r="I189" s="1054"/>
      <c r="J189" s="1054"/>
      <c r="K189" s="1054"/>
      <c r="L189" s="1054"/>
      <c r="M189" s="1054"/>
      <c r="N189" s="1054"/>
      <c r="O189" s="1054"/>
    </row>
    <row r="190" ht="15.75" customHeight="1">
      <c r="A190" s="1054"/>
      <c r="B190" s="1054"/>
      <c r="C190" s="1054"/>
      <c r="D190" s="1054"/>
      <c r="E190" s="1054"/>
      <c r="F190" s="1054"/>
      <c r="G190" s="1054"/>
      <c r="H190" s="1054"/>
      <c r="I190" s="1054"/>
      <c r="J190" s="1054"/>
      <c r="K190" s="1054"/>
      <c r="L190" s="1054"/>
      <c r="M190" s="1054"/>
      <c r="N190" s="1054"/>
      <c r="O190" s="1054"/>
    </row>
    <row r="191" ht="15.75" customHeight="1">
      <c r="A191" s="1054"/>
      <c r="B191" s="1054"/>
      <c r="C191" s="1054"/>
      <c r="D191" s="1054"/>
      <c r="E191" s="1054"/>
      <c r="F191" s="1054"/>
      <c r="G191" s="1054"/>
      <c r="H191" s="1054"/>
      <c r="I191" s="1054"/>
      <c r="J191" s="1054"/>
      <c r="K191" s="1054"/>
      <c r="L191" s="1054"/>
      <c r="M191" s="1054"/>
      <c r="N191" s="1054"/>
      <c r="O191" s="1054"/>
    </row>
    <row r="192" ht="15.75" customHeight="1">
      <c r="A192" s="1054"/>
      <c r="B192" s="1054"/>
      <c r="C192" s="1054"/>
      <c r="D192" s="1054"/>
      <c r="E192" s="1054"/>
      <c r="F192" s="1054"/>
      <c r="G192" s="1054"/>
      <c r="H192" s="1054"/>
      <c r="I192" s="1054"/>
      <c r="J192" s="1054"/>
      <c r="K192" s="1054"/>
      <c r="L192" s="1054"/>
      <c r="M192" s="1054"/>
      <c r="N192" s="1054"/>
      <c r="O192" s="1054"/>
    </row>
    <row r="193" ht="15.75" customHeight="1">
      <c r="A193" s="1054"/>
      <c r="B193" s="1054"/>
      <c r="C193" s="1054"/>
      <c r="D193" s="1054"/>
      <c r="E193" s="1054"/>
      <c r="F193" s="1054"/>
      <c r="G193" s="1054"/>
      <c r="H193" s="1054"/>
      <c r="I193" s="1054"/>
      <c r="J193" s="1054"/>
      <c r="K193" s="1054"/>
      <c r="L193" s="1054"/>
      <c r="M193" s="1054"/>
      <c r="N193" s="1054"/>
      <c r="O193" s="1054"/>
    </row>
    <row r="194" ht="15.75" customHeight="1">
      <c r="A194" s="1054"/>
      <c r="B194" s="1054"/>
      <c r="C194" s="1054"/>
      <c r="D194" s="1054"/>
      <c r="E194" s="1054"/>
      <c r="F194" s="1054"/>
      <c r="G194" s="1054"/>
      <c r="H194" s="1054"/>
      <c r="I194" s="1054"/>
      <c r="J194" s="1054"/>
      <c r="K194" s="1054"/>
      <c r="L194" s="1054"/>
      <c r="M194" s="1054"/>
      <c r="N194" s="1054"/>
      <c r="O194" s="1054"/>
    </row>
    <row r="195" ht="15.75" customHeight="1">
      <c r="A195" s="1054"/>
      <c r="B195" s="1054"/>
      <c r="C195" s="1054"/>
      <c r="D195" s="1054"/>
      <c r="E195" s="1054"/>
      <c r="F195" s="1054"/>
      <c r="G195" s="1054"/>
      <c r="H195" s="1054"/>
      <c r="I195" s="1054"/>
      <c r="J195" s="1054"/>
      <c r="K195" s="1054"/>
      <c r="L195" s="1054"/>
      <c r="M195" s="1054"/>
      <c r="N195" s="1054"/>
      <c r="O195" s="1054"/>
    </row>
    <row r="196" ht="15.75" customHeight="1">
      <c r="A196" s="1054"/>
      <c r="B196" s="1054"/>
      <c r="C196" s="1054"/>
      <c r="D196" s="1054"/>
      <c r="E196" s="1054"/>
      <c r="F196" s="1054"/>
      <c r="G196" s="1054"/>
      <c r="H196" s="1054"/>
      <c r="I196" s="1054"/>
      <c r="J196" s="1054"/>
      <c r="K196" s="1054"/>
      <c r="L196" s="1054"/>
      <c r="M196" s="1054"/>
      <c r="N196" s="1054"/>
      <c r="O196" s="1054"/>
    </row>
    <row r="197" ht="15.75" customHeight="1">
      <c r="A197" s="1054"/>
      <c r="B197" s="1054"/>
      <c r="C197" s="1054"/>
      <c r="D197" s="1054"/>
      <c r="E197" s="1054"/>
      <c r="F197" s="1054"/>
      <c r="G197" s="1054"/>
      <c r="H197" s="1054"/>
      <c r="I197" s="1054"/>
      <c r="J197" s="1054"/>
      <c r="K197" s="1054"/>
      <c r="L197" s="1054"/>
      <c r="M197" s="1054"/>
      <c r="N197" s="1054"/>
      <c r="O197" s="1054"/>
    </row>
    <row r="198" ht="15.75" customHeight="1">
      <c r="A198" s="1054"/>
      <c r="B198" s="1054"/>
      <c r="C198" s="1054"/>
      <c r="D198" s="1054"/>
      <c r="E198" s="1054"/>
      <c r="F198" s="1054"/>
      <c r="G198" s="1054"/>
      <c r="H198" s="1054"/>
      <c r="I198" s="1054"/>
      <c r="J198" s="1054"/>
      <c r="K198" s="1054"/>
      <c r="L198" s="1054"/>
      <c r="M198" s="1054"/>
      <c r="N198" s="1054"/>
      <c r="O198" s="1054"/>
    </row>
    <row r="199" ht="15.75" customHeight="1">
      <c r="A199" s="1054"/>
      <c r="B199" s="1054"/>
      <c r="C199" s="1054"/>
      <c r="D199" s="1054"/>
      <c r="E199" s="1054"/>
      <c r="F199" s="1054"/>
      <c r="G199" s="1054"/>
      <c r="H199" s="1054"/>
      <c r="I199" s="1054"/>
      <c r="J199" s="1054"/>
      <c r="K199" s="1054"/>
      <c r="L199" s="1054"/>
      <c r="M199" s="1054"/>
      <c r="N199" s="1054"/>
      <c r="O199" s="1054"/>
    </row>
    <row r="200" ht="15.75" customHeight="1">
      <c r="A200" s="1054"/>
      <c r="B200" s="1054"/>
      <c r="C200" s="1054"/>
      <c r="D200" s="1054"/>
      <c r="E200" s="1054"/>
      <c r="F200" s="1054"/>
      <c r="G200" s="1054"/>
      <c r="H200" s="1054"/>
      <c r="I200" s="1054"/>
      <c r="J200" s="1054"/>
      <c r="K200" s="1054"/>
      <c r="L200" s="1054"/>
      <c r="M200" s="1054"/>
      <c r="N200" s="1054"/>
      <c r="O200" s="1054"/>
    </row>
    <row r="201" ht="15.75" customHeight="1">
      <c r="A201" s="1054"/>
      <c r="B201" s="1054"/>
      <c r="C201" s="1054"/>
      <c r="D201" s="1054"/>
      <c r="E201" s="1054"/>
      <c r="F201" s="1054"/>
      <c r="G201" s="1054"/>
      <c r="H201" s="1054"/>
      <c r="I201" s="1054"/>
      <c r="J201" s="1054"/>
      <c r="K201" s="1054"/>
      <c r="L201" s="1054"/>
      <c r="M201" s="1054"/>
      <c r="N201" s="1054"/>
      <c r="O201" s="1054"/>
    </row>
    <row r="202" ht="15.75" customHeight="1">
      <c r="A202" s="1054"/>
      <c r="B202" s="1054"/>
      <c r="C202" s="1054"/>
      <c r="D202" s="1054"/>
      <c r="E202" s="1054"/>
      <c r="F202" s="1054"/>
      <c r="G202" s="1054"/>
      <c r="H202" s="1054"/>
      <c r="I202" s="1054"/>
      <c r="J202" s="1054"/>
      <c r="K202" s="1054"/>
      <c r="L202" s="1054"/>
      <c r="M202" s="1054"/>
      <c r="N202" s="1054"/>
      <c r="O202" s="1054"/>
    </row>
    <row r="203" ht="15.75" customHeight="1">
      <c r="A203" s="1054"/>
      <c r="B203" s="1054"/>
      <c r="C203" s="1054"/>
      <c r="D203" s="1054"/>
      <c r="E203" s="1054"/>
      <c r="F203" s="1054"/>
      <c r="G203" s="1054"/>
      <c r="H203" s="1054"/>
      <c r="I203" s="1054"/>
      <c r="J203" s="1054"/>
      <c r="K203" s="1054"/>
      <c r="L203" s="1054"/>
      <c r="M203" s="1054"/>
      <c r="N203" s="1054"/>
      <c r="O203" s="1054"/>
    </row>
    <row r="204" ht="15.75" customHeight="1">
      <c r="A204" s="1054"/>
      <c r="B204" s="1054"/>
      <c r="C204" s="1054"/>
      <c r="D204" s="1054"/>
      <c r="E204" s="1054"/>
      <c r="F204" s="1054"/>
      <c r="G204" s="1054"/>
      <c r="H204" s="1054"/>
      <c r="I204" s="1054"/>
      <c r="J204" s="1054"/>
      <c r="K204" s="1054"/>
      <c r="L204" s="1054"/>
      <c r="M204" s="1054"/>
      <c r="N204" s="1054"/>
      <c r="O204" s="1054"/>
    </row>
    <row r="205" ht="15.75" customHeight="1">
      <c r="A205" s="1054"/>
      <c r="B205" s="1054"/>
      <c r="C205" s="1054"/>
      <c r="D205" s="1054"/>
      <c r="E205" s="1054"/>
      <c r="F205" s="1054"/>
      <c r="G205" s="1054"/>
      <c r="H205" s="1054"/>
      <c r="I205" s="1054"/>
      <c r="J205" s="1054"/>
      <c r="K205" s="1054"/>
      <c r="L205" s="1054"/>
      <c r="M205" s="1054"/>
      <c r="N205" s="1054"/>
      <c r="O205" s="1054"/>
    </row>
    <row r="206" ht="15.75" customHeight="1">
      <c r="A206" s="1054"/>
      <c r="B206" s="1054"/>
      <c r="C206" s="1054"/>
      <c r="D206" s="1054"/>
      <c r="E206" s="1054"/>
      <c r="F206" s="1054"/>
      <c r="G206" s="1054"/>
      <c r="H206" s="1054"/>
      <c r="I206" s="1054"/>
      <c r="J206" s="1054"/>
      <c r="K206" s="1054"/>
      <c r="L206" s="1054"/>
      <c r="M206" s="1054"/>
      <c r="N206" s="1054"/>
      <c r="O206" s="1054"/>
    </row>
    <row r="207" ht="15.75" customHeight="1">
      <c r="A207" s="1054"/>
      <c r="B207" s="1054"/>
      <c r="C207" s="1054"/>
      <c r="D207" s="1054"/>
      <c r="E207" s="1054"/>
      <c r="F207" s="1054"/>
      <c r="G207" s="1054"/>
      <c r="H207" s="1054"/>
      <c r="I207" s="1054"/>
      <c r="J207" s="1054"/>
      <c r="K207" s="1054"/>
      <c r="L207" s="1054"/>
      <c r="M207" s="1054"/>
      <c r="N207" s="1054"/>
      <c r="O207" s="1054"/>
    </row>
    <row r="208" ht="15.75" customHeight="1">
      <c r="A208" s="1054"/>
      <c r="B208" s="1054"/>
      <c r="C208" s="1054"/>
      <c r="D208" s="1054"/>
      <c r="E208" s="1054"/>
      <c r="F208" s="1054"/>
      <c r="G208" s="1054"/>
      <c r="H208" s="1054"/>
      <c r="I208" s="1054"/>
      <c r="J208" s="1054"/>
      <c r="K208" s="1054"/>
      <c r="L208" s="1054"/>
      <c r="M208" s="1054"/>
      <c r="N208" s="1054"/>
      <c r="O208" s="1054"/>
    </row>
    <row r="209" ht="15.75" customHeight="1">
      <c r="A209" s="1054"/>
      <c r="B209" s="1054"/>
      <c r="C209" s="1054"/>
      <c r="D209" s="1054"/>
      <c r="E209" s="1054"/>
      <c r="F209" s="1054"/>
      <c r="G209" s="1054"/>
      <c r="H209" s="1054"/>
      <c r="I209" s="1054"/>
      <c r="J209" s="1054"/>
      <c r="K209" s="1054"/>
      <c r="L209" s="1054"/>
      <c r="M209" s="1054"/>
      <c r="N209" s="1054"/>
      <c r="O209" s="1054"/>
    </row>
    <row r="210" ht="15.75" customHeight="1">
      <c r="A210" s="1054"/>
      <c r="B210" s="1054"/>
      <c r="C210" s="1054"/>
      <c r="D210" s="1054"/>
      <c r="E210" s="1054"/>
      <c r="F210" s="1054"/>
      <c r="G210" s="1054"/>
      <c r="H210" s="1054"/>
      <c r="I210" s="1054"/>
      <c r="J210" s="1054"/>
      <c r="K210" s="1054"/>
      <c r="L210" s="1054"/>
      <c r="M210" s="1054"/>
      <c r="N210" s="1054"/>
      <c r="O210" s="1054"/>
    </row>
    <row r="211" ht="15.75" customHeight="1">
      <c r="A211" s="1054"/>
      <c r="B211" s="1054"/>
      <c r="C211" s="1054"/>
      <c r="D211" s="1054"/>
      <c r="E211" s="1054"/>
      <c r="F211" s="1054"/>
      <c r="G211" s="1054"/>
      <c r="H211" s="1054"/>
      <c r="I211" s="1054"/>
      <c r="J211" s="1054"/>
      <c r="K211" s="1054"/>
      <c r="L211" s="1054"/>
      <c r="M211" s="1054"/>
      <c r="N211" s="1054"/>
      <c r="O211" s="1054"/>
    </row>
    <row r="212" ht="15.75" customHeight="1">
      <c r="A212" s="1054"/>
      <c r="B212" s="1054"/>
      <c r="C212" s="1054"/>
      <c r="D212" s="1054"/>
      <c r="E212" s="1054"/>
      <c r="F212" s="1054"/>
      <c r="G212" s="1054"/>
      <c r="H212" s="1054"/>
      <c r="I212" s="1054"/>
      <c r="J212" s="1054"/>
      <c r="K212" s="1054"/>
      <c r="L212" s="1054"/>
      <c r="M212" s="1054"/>
      <c r="N212" s="1054"/>
      <c r="O212" s="1054"/>
    </row>
    <row r="213" ht="15.75" customHeight="1">
      <c r="A213" s="1054"/>
      <c r="B213" s="1054"/>
      <c r="C213" s="1054"/>
      <c r="D213" s="1054"/>
      <c r="E213" s="1054"/>
      <c r="F213" s="1054"/>
      <c r="G213" s="1054"/>
      <c r="H213" s="1054"/>
      <c r="I213" s="1054"/>
      <c r="J213" s="1054"/>
      <c r="K213" s="1054"/>
      <c r="L213" s="1054"/>
      <c r="M213" s="1054"/>
      <c r="N213" s="1054"/>
      <c r="O213" s="1054"/>
    </row>
    <row r="214" ht="15.75" customHeight="1">
      <c r="A214" s="1054"/>
      <c r="B214" s="1054"/>
      <c r="C214" s="1054"/>
      <c r="D214" s="1054"/>
      <c r="E214" s="1054"/>
      <c r="F214" s="1054"/>
      <c r="G214" s="1054"/>
      <c r="H214" s="1054"/>
      <c r="I214" s="1054"/>
      <c r="J214" s="1054"/>
      <c r="K214" s="1054"/>
      <c r="L214" s="1054"/>
      <c r="M214" s="1054"/>
      <c r="N214" s="1054"/>
      <c r="O214" s="1054"/>
    </row>
    <row r="215" ht="15.75" customHeight="1">
      <c r="A215" s="1054"/>
      <c r="B215" s="1054"/>
      <c r="C215" s="1054"/>
      <c r="D215" s="1054"/>
      <c r="E215" s="1054"/>
      <c r="F215" s="1054"/>
      <c r="G215" s="1054"/>
      <c r="H215" s="1054"/>
      <c r="I215" s="1054"/>
      <c r="J215" s="1054"/>
      <c r="K215" s="1054"/>
      <c r="L215" s="1054"/>
      <c r="M215" s="1054"/>
      <c r="N215" s="1054"/>
      <c r="O215" s="1054"/>
    </row>
    <row r="216" ht="15.75" customHeight="1">
      <c r="A216" s="1054"/>
      <c r="B216" s="1054"/>
      <c r="C216" s="1054"/>
      <c r="D216" s="1054"/>
      <c r="E216" s="1054"/>
      <c r="F216" s="1054"/>
      <c r="G216" s="1054"/>
      <c r="H216" s="1054"/>
      <c r="I216" s="1054"/>
      <c r="J216" s="1054"/>
      <c r="K216" s="1054"/>
      <c r="L216" s="1054"/>
      <c r="M216" s="1054"/>
      <c r="N216" s="1054"/>
      <c r="O216" s="1054"/>
    </row>
    <row r="217" ht="15.75" customHeight="1">
      <c r="A217" s="1054"/>
      <c r="B217" s="1054"/>
      <c r="C217" s="1054"/>
      <c r="D217" s="1054"/>
      <c r="E217" s="1054"/>
      <c r="F217" s="1054"/>
      <c r="G217" s="1054"/>
      <c r="H217" s="1054"/>
      <c r="I217" s="1054"/>
      <c r="J217" s="1054"/>
      <c r="K217" s="1054"/>
      <c r="L217" s="1054"/>
      <c r="M217" s="1054"/>
      <c r="N217" s="1054"/>
      <c r="O217" s="1054"/>
    </row>
    <row r="218" ht="15.75" customHeight="1">
      <c r="A218" s="1054"/>
      <c r="B218" s="1054"/>
      <c r="C218" s="1054"/>
      <c r="D218" s="1054"/>
      <c r="E218" s="1054"/>
      <c r="F218" s="1054"/>
      <c r="G218" s="1054"/>
      <c r="H218" s="1054"/>
      <c r="I218" s="1054"/>
      <c r="J218" s="1054"/>
      <c r="K218" s="1054"/>
      <c r="L218" s="1054"/>
      <c r="M218" s="1054"/>
      <c r="N218" s="1054"/>
      <c r="O218" s="1054"/>
    </row>
    <row r="219" ht="15.75" customHeight="1">
      <c r="A219" s="1054"/>
      <c r="B219" s="1054"/>
      <c r="C219" s="1054"/>
      <c r="D219" s="1054"/>
      <c r="E219" s="1054"/>
      <c r="F219" s="1054"/>
      <c r="G219" s="1054"/>
      <c r="H219" s="1054"/>
      <c r="I219" s="1054"/>
      <c r="J219" s="1054"/>
      <c r="K219" s="1054"/>
      <c r="L219" s="1054"/>
      <c r="M219" s="1054"/>
      <c r="N219" s="1054"/>
      <c r="O219" s="1054"/>
    </row>
    <row r="220" ht="15.75" customHeight="1">
      <c r="A220" s="1054"/>
      <c r="B220" s="1054"/>
      <c r="C220" s="1054"/>
      <c r="D220" s="1054"/>
      <c r="E220" s="1054"/>
      <c r="F220" s="1054"/>
      <c r="G220" s="1054"/>
      <c r="H220" s="1054"/>
      <c r="I220" s="1054"/>
      <c r="J220" s="1054"/>
      <c r="K220" s="1054"/>
      <c r="L220" s="1054"/>
      <c r="M220" s="1054"/>
      <c r="N220" s="1054"/>
      <c r="O220" s="105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G5:G72"/>
    <mergeCell ref="O5:O72"/>
    <mergeCell ref="A6:A72"/>
    <mergeCell ref="I6:I72"/>
  </mergeCells>
  <hyperlinks>
    <hyperlink r:id="rId1" ref="B2"/>
  </hyperlinks>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6382F"/>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3.71"/>
    <col customWidth="1" min="2" max="2" width="31.43"/>
    <col customWidth="1" min="3" max="3" width="164.29"/>
    <col customWidth="1" min="4" max="6" width="14.43"/>
  </cols>
  <sheetData>
    <row r="1" ht="36.0" customHeight="1">
      <c r="A1" s="1055" t="s">
        <v>1466</v>
      </c>
      <c r="B1" s="76"/>
      <c r="C1" s="77"/>
    </row>
    <row r="2" ht="26.25" customHeight="1">
      <c r="A2" s="1056"/>
      <c r="B2" s="1057"/>
      <c r="C2" s="1058"/>
    </row>
    <row r="3" ht="21.75" customHeight="1">
      <c r="A3" s="1059" t="s">
        <v>1467</v>
      </c>
      <c r="B3" s="1060" t="s">
        <v>1468</v>
      </c>
      <c r="C3" s="1061" t="s">
        <v>1469</v>
      </c>
    </row>
    <row r="4">
      <c r="A4" s="901">
        <v>1.0</v>
      </c>
      <c r="B4" s="1062" t="s">
        <v>1470</v>
      </c>
      <c r="C4" s="924" t="s">
        <v>1471</v>
      </c>
    </row>
    <row r="5">
      <c r="A5" s="1063"/>
      <c r="B5" s="1064"/>
      <c r="C5" s="1065"/>
    </row>
    <row r="6">
      <c r="A6" s="901" t="s">
        <v>1472</v>
      </c>
      <c r="B6" s="1062" t="s">
        <v>1470</v>
      </c>
      <c r="C6" s="924" t="s">
        <v>1473</v>
      </c>
    </row>
    <row r="7">
      <c r="A7" s="1063"/>
      <c r="B7" s="1064"/>
      <c r="C7" s="1065"/>
    </row>
    <row r="8">
      <c r="A8" s="901">
        <v>2.0</v>
      </c>
      <c r="B8" s="1062" t="s">
        <v>1474</v>
      </c>
      <c r="C8" s="924" t="s">
        <v>1475</v>
      </c>
    </row>
    <row r="9">
      <c r="A9" s="1063"/>
      <c r="B9" s="1064"/>
      <c r="C9" s="1065"/>
    </row>
    <row r="10">
      <c r="A10" s="901" t="s">
        <v>1476</v>
      </c>
      <c r="B10" s="1062" t="s">
        <v>1477</v>
      </c>
      <c r="C10" s="1066" t="s">
        <v>1478</v>
      </c>
    </row>
    <row r="11">
      <c r="A11" s="1063"/>
      <c r="B11" s="1064"/>
      <c r="C11" s="1065"/>
    </row>
    <row r="12">
      <c r="A12" s="901">
        <v>3.0</v>
      </c>
      <c r="B12" s="1062" t="s">
        <v>1479</v>
      </c>
      <c r="C12" s="1066" t="s">
        <v>1480</v>
      </c>
    </row>
    <row r="13">
      <c r="A13" s="1063"/>
      <c r="B13" s="1064"/>
      <c r="C13" s="1065"/>
    </row>
    <row r="14">
      <c r="A14" s="901">
        <v>4.0</v>
      </c>
      <c r="B14" s="1062" t="s">
        <v>1481</v>
      </c>
      <c r="C14" s="1066" t="s">
        <v>1482</v>
      </c>
    </row>
    <row r="15">
      <c r="A15" s="1063"/>
      <c r="B15" s="1064"/>
      <c r="C15" s="1065"/>
    </row>
    <row r="16">
      <c r="A16" s="901" t="s">
        <v>1483</v>
      </c>
      <c r="B16" s="1062" t="s">
        <v>1481</v>
      </c>
      <c r="C16" s="1066" t="s">
        <v>1484</v>
      </c>
    </row>
    <row r="17">
      <c r="A17" s="1063"/>
      <c r="B17" s="1064"/>
      <c r="C17" s="1065"/>
    </row>
    <row r="18">
      <c r="A18" s="901">
        <v>5.0</v>
      </c>
      <c r="B18" s="1062" t="s">
        <v>1485</v>
      </c>
      <c r="C18" s="1066" t="s">
        <v>1486</v>
      </c>
    </row>
    <row r="19">
      <c r="A19" s="1063"/>
      <c r="B19" s="1064"/>
      <c r="C19" s="1065"/>
    </row>
    <row r="20">
      <c r="A20" s="901">
        <v>6.0</v>
      </c>
      <c r="B20" s="1062" t="s">
        <v>1487</v>
      </c>
      <c r="C20" s="1067" t="s">
        <v>1488</v>
      </c>
    </row>
    <row r="21" ht="15.75" customHeight="1">
      <c r="A21" s="1063"/>
      <c r="B21" s="1064"/>
      <c r="C21" s="1065"/>
    </row>
    <row r="22" ht="15.75" customHeight="1">
      <c r="A22" s="901">
        <v>7.0</v>
      </c>
      <c r="B22" s="1062" t="s">
        <v>1489</v>
      </c>
      <c r="C22" s="924" t="s">
        <v>1490</v>
      </c>
    </row>
    <row r="23" ht="15.75" customHeight="1">
      <c r="A23" s="1063"/>
      <c r="B23" s="1064"/>
      <c r="C23" s="1065"/>
    </row>
    <row r="24" ht="15.75" customHeight="1">
      <c r="A24" s="901">
        <v>8.0</v>
      </c>
      <c r="B24" s="1062" t="s">
        <v>1491</v>
      </c>
      <c r="C24" s="1066" t="s">
        <v>1492</v>
      </c>
    </row>
    <row r="25" ht="15.75" customHeight="1">
      <c r="A25" s="1063"/>
      <c r="B25" s="1064"/>
      <c r="C25" s="1065"/>
    </row>
    <row r="26" ht="15.75" customHeight="1">
      <c r="A26" s="901">
        <v>9.0</v>
      </c>
      <c r="B26" s="447" t="s">
        <v>1493</v>
      </c>
      <c r="C26" s="924"/>
    </row>
    <row r="27" ht="15.75" customHeight="1">
      <c r="A27" s="1063"/>
      <c r="B27" s="1064"/>
      <c r="C27" s="1065"/>
    </row>
    <row r="28" ht="15.75" customHeight="1">
      <c r="A28" s="901">
        <v>10.0</v>
      </c>
      <c r="B28" s="1062" t="s">
        <v>1494</v>
      </c>
      <c r="C28" s="1066" t="s">
        <v>1495</v>
      </c>
    </row>
    <row r="29" ht="15.75" customHeight="1">
      <c r="A29" s="1063"/>
      <c r="B29" s="1064"/>
      <c r="C29" s="1065"/>
    </row>
    <row r="30" ht="15.75" customHeight="1">
      <c r="A30" s="901">
        <v>11.0</v>
      </c>
      <c r="B30" s="1062" t="s">
        <v>1496</v>
      </c>
      <c r="C30" s="924" t="s">
        <v>1497</v>
      </c>
    </row>
    <row r="31" ht="15.75" customHeight="1">
      <c r="A31" s="1063"/>
      <c r="B31" s="1064"/>
      <c r="C31" s="1065"/>
    </row>
    <row r="32" ht="15.75" customHeight="1">
      <c r="A32" s="901">
        <v>12.0</v>
      </c>
      <c r="B32" s="1062" t="s">
        <v>1498</v>
      </c>
      <c r="C32" s="924" t="s">
        <v>1499</v>
      </c>
    </row>
    <row r="33" ht="15.75" customHeight="1">
      <c r="A33" s="1063"/>
      <c r="B33" s="1064"/>
      <c r="C33" s="1065"/>
    </row>
    <row r="34" ht="15.75" customHeight="1">
      <c r="A34" s="901">
        <v>13.0</v>
      </c>
      <c r="B34" s="1062" t="s">
        <v>1500</v>
      </c>
      <c r="C34" s="924" t="s">
        <v>1501</v>
      </c>
    </row>
    <row r="35" ht="15.75" customHeight="1">
      <c r="A35" s="1063"/>
      <c r="B35" s="1064"/>
      <c r="C35" s="1065"/>
    </row>
    <row r="36" ht="15.75" customHeight="1">
      <c r="A36" s="901">
        <v>14.0</v>
      </c>
      <c r="B36" s="1062" t="s">
        <v>1502</v>
      </c>
      <c r="C36" s="1066" t="s">
        <v>1503</v>
      </c>
    </row>
    <row r="37" ht="15.75" customHeight="1">
      <c r="A37" s="1063"/>
      <c r="B37" s="1064"/>
      <c r="C37" s="1065"/>
    </row>
    <row r="38" ht="15.75" customHeight="1">
      <c r="A38" s="901">
        <v>15.0</v>
      </c>
      <c r="B38" s="1062" t="s">
        <v>1504</v>
      </c>
      <c r="C38" s="924" t="s">
        <v>1505</v>
      </c>
    </row>
    <row r="39" ht="15.75" customHeight="1">
      <c r="A39" s="1063"/>
      <c r="B39" s="1064"/>
      <c r="C39" s="1065"/>
    </row>
    <row r="40" ht="15.75" customHeight="1">
      <c r="A40" s="901">
        <v>16.0</v>
      </c>
      <c r="B40" s="1062" t="s">
        <v>1506</v>
      </c>
      <c r="C40" s="1066" t="s">
        <v>1507</v>
      </c>
    </row>
    <row r="41" ht="15.75" customHeight="1">
      <c r="A41" s="1063"/>
      <c r="B41" s="1064"/>
      <c r="C41" s="1065"/>
    </row>
    <row r="42" ht="15.75" customHeight="1">
      <c r="A42" s="901">
        <v>17.0</v>
      </c>
      <c r="B42" s="1062" t="s">
        <v>1508</v>
      </c>
      <c r="C42" s="1066" t="s">
        <v>1509</v>
      </c>
    </row>
    <row r="43" ht="15.75" customHeight="1">
      <c r="A43" s="1063"/>
      <c r="B43" s="1064"/>
      <c r="C43" s="1065"/>
    </row>
    <row r="44" ht="15.75" customHeight="1">
      <c r="A44" s="901">
        <v>18.0</v>
      </c>
      <c r="B44" s="1062" t="s">
        <v>1510</v>
      </c>
      <c r="C44" s="1066" t="s">
        <v>1511</v>
      </c>
    </row>
    <row r="45" ht="15.75" customHeight="1">
      <c r="A45" s="1063"/>
      <c r="B45" s="1064"/>
      <c r="C45" s="1065"/>
    </row>
    <row r="46" ht="15.75" customHeight="1">
      <c r="A46" s="901">
        <v>19.0</v>
      </c>
      <c r="B46" s="447" t="s">
        <v>1493</v>
      </c>
      <c r="C46" s="924"/>
    </row>
    <row r="47" ht="15.75" customHeight="1">
      <c r="A47" s="1063"/>
      <c r="B47" s="1064"/>
      <c r="C47" s="1065"/>
    </row>
    <row r="48" ht="15.75" customHeight="1">
      <c r="A48" s="901">
        <v>20.0</v>
      </c>
      <c r="B48" s="1062" t="s">
        <v>1512</v>
      </c>
      <c r="C48" s="924" t="s">
        <v>1513</v>
      </c>
    </row>
    <row r="49" ht="15.75" customHeight="1">
      <c r="A49" s="1063"/>
      <c r="B49" s="1064"/>
      <c r="C49" s="1065"/>
    </row>
    <row r="50" ht="15.75" customHeight="1">
      <c r="A50" s="901">
        <v>21.0</v>
      </c>
      <c r="B50" s="1062" t="s">
        <v>1514</v>
      </c>
      <c r="C50" s="924" t="s">
        <v>1515</v>
      </c>
    </row>
    <row r="51" ht="15.75" customHeight="1">
      <c r="A51" s="1063"/>
      <c r="B51" s="1064"/>
      <c r="C51" s="1065"/>
    </row>
    <row r="52" ht="15.75" customHeight="1">
      <c r="A52" s="901">
        <v>22.0</v>
      </c>
      <c r="B52" s="1062" t="s">
        <v>1516</v>
      </c>
      <c r="C52" s="1066" t="s">
        <v>1517</v>
      </c>
    </row>
    <row r="53" ht="15.75" customHeight="1">
      <c r="A53" s="1063"/>
      <c r="B53" s="1064"/>
      <c r="C53" s="1065"/>
    </row>
    <row r="54" ht="15.75" customHeight="1">
      <c r="A54" s="901">
        <v>23.0</v>
      </c>
      <c r="B54" s="1062" t="s">
        <v>1518</v>
      </c>
      <c r="C54" s="1066" t="s">
        <v>1519</v>
      </c>
    </row>
    <row r="55" ht="15.75" customHeight="1">
      <c r="A55" s="1063"/>
      <c r="B55" s="1064"/>
      <c r="C55" s="1065"/>
    </row>
    <row r="56" ht="15.75" customHeight="1">
      <c r="A56" s="901">
        <v>24.0</v>
      </c>
      <c r="B56" s="1062" t="s">
        <v>1520</v>
      </c>
      <c r="C56" s="924" t="s">
        <v>1521</v>
      </c>
    </row>
    <row r="57" ht="15.75" customHeight="1">
      <c r="A57" s="1063"/>
      <c r="B57" s="1064"/>
      <c r="C57" s="1065"/>
    </row>
    <row r="58" ht="15.75" customHeight="1">
      <c r="A58" s="901">
        <v>25.0</v>
      </c>
      <c r="B58" s="1062" t="s">
        <v>1522</v>
      </c>
      <c r="C58" s="924" t="s">
        <v>1523</v>
      </c>
    </row>
    <row r="59" ht="15.75" customHeight="1">
      <c r="A59" s="1063"/>
      <c r="B59" s="1064"/>
      <c r="C59" s="1065"/>
    </row>
    <row r="60" ht="15.75" customHeight="1">
      <c r="A60" s="901">
        <v>26.0</v>
      </c>
      <c r="B60" s="1062" t="s">
        <v>1524</v>
      </c>
      <c r="C60" s="924" t="s">
        <v>1525</v>
      </c>
    </row>
    <row r="61" ht="15.75" customHeight="1">
      <c r="A61" s="1063"/>
      <c r="B61" s="1064"/>
      <c r="C61" s="1065"/>
    </row>
    <row r="62" ht="15.75" customHeight="1">
      <c r="A62" s="901">
        <v>27.0</v>
      </c>
      <c r="B62" s="1062" t="s">
        <v>1526</v>
      </c>
      <c r="C62" s="1066" t="s">
        <v>1527</v>
      </c>
    </row>
    <row r="63" ht="15.75" customHeight="1">
      <c r="A63" s="1063"/>
      <c r="B63" s="1064"/>
      <c r="C63" s="1065"/>
    </row>
    <row r="64" ht="15.75" customHeight="1">
      <c r="A64" s="901">
        <v>28.0</v>
      </c>
      <c r="B64" s="1062" t="s">
        <v>1528</v>
      </c>
      <c r="C64" s="924" t="s">
        <v>1529</v>
      </c>
    </row>
    <row r="65" ht="15.75" customHeight="1">
      <c r="A65" s="1063"/>
      <c r="B65" s="1064"/>
      <c r="C65" s="1065"/>
    </row>
    <row r="66" ht="15.75" customHeight="1">
      <c r="A66" s="901">
        <v>29.0</v>
      </c>
      <c r="B66" s="1062" t="s">
        <v>1530</v>
      </c>
      <c r="C66" s="1066" t="s">
        <v>1531</v>
      </c>
    </row>
    <row r="67" ht="15.75" customHeight="1">
      <c r="A67" s="1063"/>
      <c r="B67" s="1064"/>
      <c r="C67" s="1065"/>
    </row>
    <row r="68" ht="15.75" customHeight="1">
      <c r="A68" s="901">
        <v>30.0</v>
      </c>
      <c r="B68" s="1062" t="s">
        <v>1532</v>
      </c>
      <c r="C68" s="924" t="s">
        <v>1533</v>
      </c>
    </row>
    <row r="69" ht="15.75" customHeight="1">
      <c r="A69" s="1063"/>
      <c r="B69" s="1064"/>
      <c r="C69" s="1065"/>
    </row>
    <row r="70" ht="15.75" customHeight="1">
      <c r="A70" s="901">
        <v>31.0</v>
      </c>
      <c r="B70" s="1062" t="s">
        <v>1534</v>
      </c>
      <c r="C70" s="1068" t="s">
        <v>1535</v>
      </c>
    </row>
    <row r="71" ht="15.75" customHeight="1">
      <c r="A71" s="1063"/>
      <c r="B71" s="1064"/>
      <c r="C71" s="1065"/>
    </row>
    <row r="72" ht="15.75" customHeight="1">
      <c r="A72" s="901">
        <v>32.0</v>
      </c>
      <c r="B72" s="1062" t="s">
        <v>1536</v>
      </c>
      <c r="C72" s="924" t="s">
        <v>1537</v>
      </c>
    </row>
    <row r="73" ht="15.75" customHeight="1">
      <c r="A73" s="1063"/>
      <c r="B73" s="1064"/>
      <c r="C73" s="1065"/>
    </row>
    <row r="74" ht="15.75" customHeight="1">
      <c r="A74" s="901">
        <v>33.0</v>
      </c>
      <c r="B74" s="1062" t="s">
        <v>1538</v>
      </c>
      <c r="C74" s="924" t="s">
        <v>1539</v>
      </c>
    </row>
    <row r="75" ht="15.75" customHeight="1">
      <c r="A75" s="1063"/>
      <c r="B75" s="1064"/>
      <c r="C75" s="1065"/>
    </row>
    <row r="76" ht="15.75" customHeight="1">
      <c r="A76" s="901">
        <v>34.0</v>
      </c>
      <c r="B76" s="1062" t="s">
        <v>1540</v>
      </c>
      <c r="C76" s="924" t="s">
        <v>1541</v>
      </c>
    </row>
    <row r="77" ht="15.75" customHeight="1">
      <c r="A77" s="1063"/>
      <c r="B77" s="1064"/>
      <c r="C77" s="1065"/>
    </row>
    <row r="78" ht="15.75" customHeight="1">
      <c r="A78" s="901">
        <v>35.0</v>
      </c>
      <c r="B78" s="1069" t="s">
        <v>1542</v>
      </c>
      <c r="C78" s="1066" t="s">
        <v>1543</v>
      </c>
    </row>
    <row r="79" ht="15.75" customHeight="1">
      <c r="A79" s="1063"/>
      <c r="B79" s="1064"/>
      <c r="C79" s="1065"/>
    </row>
    <row r="80" ht="15.75" customHeight="1">
      <c r="A80" s="901">
        <v>36.0</v>
      </c>
      <c r="B80" s="1062" t="s">
        <v>1544</v>
      </c>
      <c r="C80" s="1070" t="s">
        <v>1545</v>
      </c>
    </row>
    <row r="81" ht="15.75" customHeight="1">
      <c r="A81" s="1063"/>
      <c r="B81" s="1064"/>
      <c r="C81" s="1065"/>
    </row>
    <row r="82" ht="15.75" customHeight="1">
      <c r="A82" s="901">
        <v>37.0</v>
      </c>
      <c r="B82" s="1062" t="s">
        <v>1546</v>
      </c>
      <c r="C82" s="1066" t="s">
        <v>1547</v>
      </c>
    </row>
    <row r="83" ht="15.75" customHeight="1">
      <c r="A83" s="1063"/>
      <c r="B83" s="1064"/>
      <c r="C83" s="1065"/>
    </row>
    <row r="84" ht="15.75" customHeight="1">
      <c r="A84" s="901">
        <v>38.0</v>
      </c>
      <c r="B84" s="1062" t="s">
        <v>1548</v>
      </c>
      <c r="C84" s="924" t="s">
        <v>1549</v>
      </c>
    </row>
    <row r="85" ht="15.75" customHeight="1">
      <c r="A85" s="1063"/>
      <c r="B85" s="1064"/>
      <c r="C85" s="1065"/>
    </row>
    <row r="86" ht="15.75" customHeight="1">
      <c r="A86" s="901">
        <v>39.0</v>
      </c>
      <c r="B86" s="1062" t="s">
        <v>1550</v>
      </c>
      <c r="C86" s="924" t="s">
        <v>1551</v>
      </c>
    </row>
    <row r="87" ht="15.75" customHeight="1">
      <c r="A87" s="1063"/>
      <c r="B87" s="1064"/>
      <c r="C87" s="1065"/>
    </row>
    <row r="88" ht="15.75" customHeight="1">
      <c r="A88" s="901">
        <v>40.0</v>
      </c>
      <c r="B88" s="1062" t="s">
        <v>1552</v>
      </c>
      <c r="C88" s="1066" t="s">
        <v>1553</v>
      </c>
    </row>
    <row r="89" ht="15.75" customHeight="1">
      <c r="A89" s="1063"/>
      <c r="B89" s="1064"/>
      <c r="C89" s="1065"/>
    </row>
    <row r="90" ht="15.75" customHeight="1">
      <c r="A90" s="901">
        <v>41.0</v>
      </c>
      <c r="B90" s="1062" t="s">
        <v>1554</v>
      </c>
      <c r="C90" s="1066" t="s">
        <v>1555</v>
      </c>
    </row>
    <row r="91" ht="15.75" customHeight="1">
      <c r="A91" s="1063"/>
      <c r="B91" s="1064"/>
      <c r="C91" s="1065"/>
    </row>
    <row r="92" ht="15.75" customHeight="1">
      <c r="A92" s="901">
        <v>42.0</v>
      </c>
      <c r="B92" s="1062" t="s">
        <v>1556</v>
      </c>
      <c r="C92" s="924" t="s">
        <v>1557</v>
      </c>
    </row>
    <row r="93" ht="15.75" customHeight="1">
      <c r="A93" s="1063"/>
      <c r="B93" s="1064"/>
      <c r="C93" s="1065"/>
    </row>
    <row r="94" ht="15.75" customHeight="1">
      <c r="A94" s="901">
        <v>43.0</v>
      </c>
      <c r="B94" s="1062" t="s">
        <v>1558</v>
      </c>
      <c r="C94" s="924" t="s">
        <v>1559</v>
      </c>
    </row>
    <row r="95" ht="15.75" customHeight="1">
      <c r="A95" s="1063"/>
      <c r="B95" s="1064"/>
      <c r="C95" s="1065"/>
    </row>
    <row r="96" ht="15.75" customHeight="1">
      <c r="A96" s="901">
        <v>44.0</v>
      </c>
      <c r="B96" s="1062" t="s">
        <v>1560</v>
      </c>
      <c r="C96" s="1067" t="s">
        <v>1561</v>
      </c>
    </row>
    <row r="97" ht="15.75" customHeight="1">
      <c r="A97" s="1063"/>
      <c r="B97" s="1064"/>
      <c r="C97" s="1065"/>
    </row>
    <row r="98" ht="15.75" customHeight="1">
      <c r="A98" s="901">
        <v>45.0</v>
      </c>
      <c r="B98" s="1062" t="s">
        <v>1562</v>
      </c>
      <c r="C98" s="1066" t="s">
        <v>1563</v>
      </c>
    </row>
    <row r="99" ht="15.75" customHeight="1">
      <c r="A99" s="1063"/>
      <c r="B99" s="1064"/>
      <c r="C99" s="1065"/>
    </row>
    <row r="100" ht="15.75" customHeight="1">
      <c r="A100" s="901">
        <v>46.0</v>
      </c>
      <c r="B100" s="1062" t="s">
        <v>1564</v>
      </c>
      <c r="C100" s="924" t="s">
        <v>1565</v>
      </c>
    </row>
    <row r="101" ht="15.75" customHeight="1">
      <c r="A101" s="1063"/>
      <c r="B101" s="1064"/>
      <c r="C101" s="1065"/>
    </row>
    <row r="102" ht="15.75" customHeight="1">
      <c r="A102" s="901">
        <v>47.0</v>
      </c>
      <c r="B102" s="1062" t="s">
        <v>1566</v>
      </c>
      <c r="C102" s="924" t="s">
        <v>1567</v>
      </c>
    </row>
    <row r="103" ht="15.75" customHeight="1">
      <c r="A103" s="1063"/>
      <c r="B103" s="1064"/>
      <c r="C103" s="1065"/>
    </row>
    <row r="104" ht="15.75" customHeight="1">
      <c r="A104" s="901">
        <v>48.0</v>
      </c>
      <c r="B104" s="1062" t="s">
        <v>1568</v>
      </c>
      <c r="C104" s="1066" t="s">
        <v>1569</v>
      </c>
    </row>
    <row r="105" ht="15.75" customHeight="1">
      <c r="A105" s="1063"/>
      <c r="B105" s="1064"/>
      <c r="C105" s="1065"/>
    </row>
    <row r="106" ht="15.75" customHeight="1">
      <c r="A106" s="901">
        <v>49.0</v>
      </c>
      <c r="B106" s="1062" t="s">
        <v>1570</v>
      </c>
      <c r="C106" s="1066" t="s">
        <v>1571</v>
      </c>
    </row>
    <row r="107" ht="15.75" customHeight="1">
      <c r="A107" s="1063"/>
      <c r="B107" s="1064"/>
      <c r="C107" s="1065"/>
    </row>
    <row r="108" ht="15.75" customHeight="1">
      <c r="A108" s="901">
        <v>50.0</v>
      </c>
      <c r="B108" s="1062" t="s">
        <v>1572</v>
      </c>
      <c r="C108" s="1066" t="s">
        <v>1573</v>
      </c>
    </row>
    <row r="109" ht="15.75" customHeight="1">
      <c r="A109" s="1063"/>
      <c r="B109" s="1064"/>
      <c r="C109" s="1065"/>
    </row>
    <row r="110" ht="15.75" customHeight="1">
      <c r="A110" s="901">
        <v>51.0</v>
      </c>
      <c r="B110" s="1062" t="s">
        <v>1574</v>
      </c>
      <c r="C110" s="924" t="s">
        <v>1575</v>
      </c>
    </row>
    <row r="111" ht="15.75" customHeight="1">
      <c r="A111" s="1063"/>
      <c r="B111" s="1064"/>
      <c r="C111" s="1065"/>
    </row>
    <row r="112" ht="15.75" customHeight="1">
      <c r="A112" s="901">
        <v>52.0</v>
      </c>
      <c r="B112" s="1062" t="s">
        <v>1576</v>
      </c>
      <c r="C112" s="924" t="s">
        <v>1577</v>
      </c>
    </row>
    <row r="113" ht="15.75" customHeight="1">
      <c r="A113" s="1063"/>
      <c r="B113" s="1064"/>
      <c r="C113" s="1065"/>
    </row>
    <row r="114" ht="15.75" customHeight="1">
      <c r="A114" s="901">
        <v>53.0</v>
      </c>
      <c r="B114" s="1062" t="s">
        <v>1578</v>
      </c>
      <c r="C114" s="1066" t="s">
        <v>1579</v>
      </c>
    </row>
    <row r="115" ht="15.75" customHeight="1">
      <c r="A115" s="1063"/>
      <c r="B115" s="1064"/>
      <c r="C115" s="1065"/>
    </row>
    <row r="116" ht="15.75" customHeight="1">
      <c r="A116" s="901">
        <v>54.0</v>
      </c>
      <c r="B116" s="1062" t="s">
        <v>1580</v>
      </c>
      <c r="C116" s="1066" t="s">
        <v>1581</v>
      </c>
    </row>
    <row r="117" ht="15.75" customHeight="1">
      <c r="A117" s="1063"/>
      <c r="B117" s="1064"/>
      <c r="C117" s="1065"/>
    </row>
    <row r="118" ht="15.75" customHeight="1">
      <c r="A118" s="901">
        <v>55.0</v>
      </c>
      <c r="B118" s="1062" t="s">
        <v>1582</v>
      </c>
      <c r="C118" s="1066" t="s">
        <v>1583</v>
      </c>
    </row>
    <row r="119" ht="15.75" customHeight="1">
      <c r="A119" s="1063"/>
      <c r="B119" s="1064"/>
      <c r="C119" s="1065"/>
    </row>
    <row r="120" ht="15.75" customHeight="1">
      <c r="A120" s="901">
        <v>56.0</v>
      </c>
      <c r="B120" s="1062" t="s">
        <v>1584</v>
      </c>
      <c r="C120" s="1066" t="s">
        <v>1585</v>
      </c>
    </row>
    <row r="121" ht="15.75" customHeight="1">
      <c r="A121" s="1063"/>
      <c r="B121" s="1064"/>
      <c r="C121" s="1065"/>
    </row>
    <row r="122" ht="15.75" customHeight="1">
      <c r="A122" s="901">
        <v>57.0</v>
      </c>
      <c r="B122" s="1062" t="s">
        <v>1586</v>
      </c>
      <c r="C122" s="1066" t="s">
        <v>1587</v>
      </c>
    </row>
    <row r="123" ht="15.75" customHeight="1">
      <c r="A123" s="1063"/>
      <c r="B123" s="1064"/>
      <c r="C123" s="1065"/>
    </row>
    <row r="124" ht="15.75" customHeight="1">
      <c r="A124" s="901">
        <v>58.0</v>
      </c>
      <c r="B124" s="1062" t="s">
        <v>1588</v>
      </c>
      <c r="C124" s="1066" t="s">
        <v>1589</v>
      </c>
    </row>
    <row r="125" ht="15.75" customHeight="1">
      <c r="A125" s="1063"/>
      <c r="B125" s="1064"/>
      <c r="C125" s="1065"/>
    </row>
    <row r="126" ht="15.75" customHeight="1">
      <c r="A126" s="901">
        <v>59.0</v>
      </c>
      <c r="B126" s="1062" t="s">
        <v>1590</v>
      </c>
      <c r="C126" s="1066" t="s">
        <v>1591</v>
      </c>
    </row>
    <row r="127" ht="15.75" customHeight="1">
      <c r="A127" s="1063"/>
      <c r="B127" s="1064"/>
      <c r="C127" s="1065"/>
    </row>
    <row r="128" ht="15.75" customHeight="1">
      <c r="A128" s="901" t="s">
        <v>1592</v>
      </c>
      <c r="B128" s="1062" t="s">
        <v>1590</v>
      </c>
      <c r="C128" s="1066" t="s">
        <v>1593</v>
      </c>
    </row>
    <row r="129" ht="15.75" customHeight="1">
      <c r="A129" s="1063"/>
      <c r="B129" s="1064"/>
      <c r="C129" s="1065"/>
    </row>
    <row r="130" ht="15.75" customHeight="1">
      <c r="A130" s="901">
        <v>60.0</v>
      </c>
      <c r="B130" s="1062" t="s">
        <v>1594</v>
      </c>
      <c r="C130" s="1066" t="s">
        <v>1595</v>
      </c>
    </row>
    <row r="131" ht="15.75" customHeight="1">
      <c r="A131" s="1063"/>
      <c r="B131" s="1064"/>
      <c r="C131" s="1065"/>
    </row>
    <row r="132" ht="15.75" customHeight="1">
      <c r="A132" s="901">
        <v>61.0</v>
      </c>
      <c r="B132" s="1062" t="s">
        <v>1596</v>
      </c>
      <c r="C132" s="1066" t="s">
        <v>1597</v>
      </c>
    </row>
    <row r="133" ht="15.75" customHeight="1">
      <c r="A133" s="1063"/>
      <c r="B133" s="1064"/>
      <c r="C133" s="1065"/>
    </row>
    <row r="134" ht="15.75" customHeight="1">
      <c r="A134" s="901">
        <v>62.0</v>
      </c>
      <c r="B134" s="1062" t="s">
        <v>1598</v>
      </c>
      <c r="C134" s="924" t="s">
        <v>1599</v>
      </c>
    </row>
    <row r="135" ht="15.75" customHeight="1">
      <c r="A135" s="1063"/>
      <c r="B135" s="1064"/>
      <c r="C135" s="1065"/>
    </row>
    <row r="136" ht="15.75" customHeight="1">
      <c r="A136" s="901">
        <v>63.0</v>
      </c>
      <c r="B136" s="1062" t="s">
        <v>1600</v>
      </c>
      <c r="C136" s="1071" t="s">
        <v>1601</v>
      </c>
    </row>
    <row r="137" ht="15.75" customHeight="1">
      <c r="A137" s="1063"/>
      <c r="B137" s="1064"/>
      <c r="C137" s="1065"/>
    </row>
    <row r="138" ht="15.75" customHeight="1">
      <c r="A138" s="901">
        <v>64.0</v>
      </c>
      <c r="B138" s="1062" t="s">
        <v>1602</v>
      </c>
      <c r="C138" s="1066" t="s">
        <v>1603</v>
      </c>
    </row>
    <row r="139" ht="15.75" customHeight="1">
      <c r="A139" s="1063"/>
      <c r="B139" s="1064"/>
      <c r="C139" s="1065"/>
    </row>
    <row r="140" ht="15.75" customHeight="1">
      <c r="A140" s="901">
        <v>65.0</v>
      </c>
      <c r="B140" s="1062" t="s">
        <v>1604</v>
      </c>
      <c r="C140" s="1066" t="s">
        <v>1605</v>
      </c>
    </row>
    <row r="141" ht="15.75" customHeight="1">
      <c r="A141" s="1063"/>
      <c r="B141" s="1064"/>
      <c r="C141" s="1065"/>
    </row>
    <row r="142" ht="15.75" customHeight="1">
      <c r="A142" s="901">
        <v>66.0</v>
      </c>
      <c r="B142" s="1062" t="s">
        <v>1604</v>
      </c>
      <c r="C142" s="1066" t="s">
        <v>1606</v>
      </c>
    </row>
    <row r="143" ht="15.75" customHeight="1">
      <c r="A143" s="1063"/>
      <c r="B143" s="1064"/>
      <c r="C143" s="1065"/>
    </row>
    <row r="144" ht="15.75" customHeight="1">
      <c r="A144" s="901">
        <v>67.0</v>
      </c>
      <c r="B144" s="1062" t="s">
        <v>1607</v>
      </c>
      <c r="C144" s="1066" t="s">
        <v>1608</v>
      </c>
    </row>
    <row r="145" ht="15.75" customHeight="1">
      <c r="A145" s="1063"/>
      <c r="B145" s="1064"/>
      <c r="C145" s="1065"/>
    </row>
    <row r="146" ht="15.75" customHeight="1">
      <c r="A146" s="901">
        <v>68.0</v>
      </c>
      <c r="B146" s="1062" t="s">
        <v>1609</v>
      </c>
      <c r="C146" s="1066" t="s">
        <v>1610</v>
      </c>
    </row>
    <row r="147" ht="15.75" customHeight="1">
      <c r="A147" s="1063"/>
      <c r="B147" s="1064"/>
      <c r="C147" s="1065"/>
    </row>
    <row r="148" ht="15.75" customHeight="1">
      <c r="A148" s="901">
        <v>69.0</v>
      </c>
      <c r="B148" s="1072" t="s">
        <v>1611</v>
      </c>
      <c r="C148" s="1068" t="s">
        <v>1612</v>
      </c>
    </row>
    <row r="149" ht="15.75" customHeight="1">
      <c r="A149" s="1063"/>
      <c r="B149" s="1064"/>
      <c r="C149" s="1065"/>
    </row>
    <row r="150" ht="15.75" customHeight="1">
      <c r="A150" s="901">
        <v>70.0</v>
      </c>
      <c r="B150" s="1062" t="s">
        <v>1613</v>
      </c>
      <c r="C150" s="1067" t="s">
        <v>1614</v>
      </c>
    </row>
    <row r="151" ht="15.75" customHeight="1">
      <c r="A151" s="1063"/>
      <c r="B151" s="1064"/>
      <c r="C151" s="1065"/>
    </row>
    <row r="152" ht="15.75" customHeight="1">
      <c r="A152" s="1073">
        <v>71.0</v>
      </c>
      <c r="B152" s="1072" t="s">
        <v>1615</v>
      </c>
      <c r="C152" s="1067" t="s">
        <v>1616</v>
      </c>
    </row>
    <row r="153" ht="15.75" customHeight="1">
      <c r="A153" s="1063"/>
      <c r="B153" s="1064"/>
      <c r="C153" s="1065"/>
    </row>
    <row r="154" ht="15.75" customHeight="1">
      <c r="A154" s="1073">
        <v>72.0</v>
      </c>
      <c r="B154" s="1072" t="s">
        <v>1617</v>
      </c>
      <c r="C154" s="1068" t="s">
        <v>1618</v>
      </c>
    </row>
    <row r="155" ht="15.75" customHeight="1">
      <c r="A155" s="1063"/>
      <c r="B155" s="1064"/>
      <c r="C155" s="1065"/>
    </row>
    <row r="156" ht="15.75" customHeight="1">
      <c r="A156" s="1073">
        <v>73.0</v>
      </c>
      <c r="B156" s="1072" t="s">
        <v>1619</v>
      </c>
      <c r="C156" s="1068" t="s">
        <v>1620</v>
      </c>
    </row>
    <row r="157" ht="15.75" customHeight="1">
      <c r="A157" s="1063"/>
      <c r="B157" s="1064"/>
      <c r="C157" s="1065"/>
    </row>
    <row r="158" ht="15.75" customHeight="1">
      <c r="A158" s="1073">
        <v>74.0</v>
      </c>
      <c r="B158" s="1072" t="s">
        <v>1621</v>
      </c>
      <c r="C158" s="1068" t="s">
        <v>1622</v>
      </c>
    </row>
    <row r="159" ht="15.75" customHeight="1">
      <c r="A159" s="1063"/>
      <c r="B159" s="1064"/>
      <c r="C159" s="1065"/>
    </row>
    <row r="160" ht="15.75" customHeight="1">
      <c r="A160" s="1073">
        <v>75.0</v>
      </c>
      <c r="B160" s="1072" t="s">
        <v>1623</v>
      </c>
      <c r="C160" s="1074" t="s">
        <v>1624</v>
      </c>
    </row>
    <row r="161" ht="15.75" customHeight="1">
      <c r="A161" s="1063"/>
      <c r="B161" s="1064"/>
      <c r="C161" s="1065"/>
    </row>
    <row r="162" ht="15.75" customHeight="1">
      <c r="A162" s="1073">
        <v>76.0</v>
      </c>
      <c r="B162" s="1072" t="s">
        <v>1623</v>
      </c>
      <c r="C162" s="1074" t="s">
        <v>1625</v>
      </c>
    </row>
    <row r="163" ht="15.75" customHeight="1">
      <c r="A163" s="1063"/>
      <c r="B163" s="1064"/>
      <c r="C163" s="1065"/>
    </row>
    <row r="164" ht="15.75" customHeight="1">
      <c r="A164" s="1073">
        <v>77.0</v>
      </c>
      <c r="B164" s="1072" t="s">
        <v>1623</v>
      </c>
      <c r="C164" s="1074" t="s">
        <v>1626</v>
      </c>
    </row>
    <row r="165" ht="15.75" customHeight="1">
      <c r="A165" s="1063"/>
      <c r="B165" s="1064"/>
      <c r="C165" s="1065"/>
    </row>
    <row r="166" ht="15.75" customHeight="1">
      <c r="A166" s="1073">
        <v>78.0</v>
      </c>
      <c r="B166" s="1072" t="s">
        <v>1623</v>
      </c>
      <c r="C166" s="1074" t="s">
        <v>1627</v>
      </c>
    </row>
    <row r="167" ht="15.75" customHeight="1">
      <c r="A167" s="1063"/>
      <c r="B167" s="1064"/>
      <c r="C167" s="1065"/>
    </row>
    <row r="168" ht="15.75" customHeight="1">
      <c r="A168" s="1073">
        <v>79.0</v>
      </c>
      <c r="B168" s="1062" t="s">
        <v>1576</v>
      </c>
      <c r="C168" s="1066" t="s">
        <v>1628</v>
      </c>
    </row>
    <row r="169" ht="15.75" customHeight="1">
      <c r="A169" s="1063">
        <v>80.0</v>
      </c>
      <c r="B169" s="1064" t="s">
        <v>1629</v>
      </c>
      <c r="C169" s="1075" t="s">
        <v>1630</v>
      </c>
    </row>
    <row r="170" ht="15.75" customHeight="1">
      <c r="A170" s="1063"/>
      <c r="B170" s="1064"/>
      <c r="C170" s="1065"/>
    </row>
    <row r="171" ht="15.75" customHeight="1">
      <c r="A171" s="1063"/>
      <c r="B171" s="1064"/>
      <c r="C171" s="1065"/>
    </row>
    <row r="172" ht="15.75" customHeight="1">
      <c r="A172" s="1063"/>
      <c r="B172" s="1064"/>
      <c r="C172" s="1065"/>
    </row>
    <row r="173" ht="15.75" customHeight="1">
      <c r="A173" s="1063"/>
      <c r="B173" s="1064"/>
      <c r="C173" s="1065"/>
    </row>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hyperlinks>
    <hyperlink r:id="rId1" ref="C10"/>
    <hyperlink r:id="rId2" ref="C12"/>
    <hyperlink r:id="rId3" ref="C14"/>
    <hyperlink r:id="rId4" ref="C16"/>
    <hyperlink r:id="rId5" ref="C18"/>
    <hyperlink r:id="rId6" ref="C24"/>
    <hyperlink r:id="rId7" ref="C28"/>
    <hyperlink r:id="rId8" ref="C36"/>
    <hyperlink r:id="rId9" ref="C40"/>
    <hyperlink r:id="rId10" ref="C42"/>
    <hyperlink r:id="rId11" ref="C44"/>
    <hyperlink r:id="rId12" ref="C52"/>
    <hyperlink r:id="rId13" ref="C54"/>
    <hyperlink r:id="rId14" ref="C62"/>
    <hyperlink r:id="rId15" ref="C66"/>
    <hyperlink r:id="rId16" ref="C70"/>
    <hyperlink r:id="rId17" ref="C78"/>
    <hyperlink r:id="rId18" ref="C82"/>
    <hyperlink r:id="rId19" ref="C88"/>
    <hyperlink r:id="rId20" ref="C90"/>
    <hyperlink r:id="rId21" ref="C98"/>
    <hyperlink r:id="rId22" ref="C104"/>
    <hyperlink r:id="rId23" ref="C106"/>
    <hyperlink r:id="rId24" ref="C108"/>
    <hyperlink r:id="rId25" ref="C114"/>
    <hyperlink r:id="rId26" ref="C116"/>
    <hyperlink r:id="rId27" ref="C118"/>
    <hyperlink r:id="rId28" ref="C120"/>
    <hyperlink r:id="rId29" ref="C122"/>
    <hyperlink r:id="rId30" ref="C124"/>
    <hyperlink r:id="rId31" ref="C126"/>
    <hyperlink r:id="rId32" ref="C128"/>
    <hyperlink r:id="rId33" ref="C130"/>
    <hyperlink r:id="rId34" ref="C132"/>
    <hyperlink r:id="rId35" ref="C138"/>
    <hyperlink r:id="rId36" ref="C140"/>
    <hyperlink r:id="rId37" ref="C142"/>
    <hyperlink r:id="rId38" ref="C144"/>
    <hyperlink r:id="rId39" ref="C146"/>
    <hyperlink r:id="rId40" ref="C148"/>
    <hyperlink r:id="rId41" ref="C154"/>
    <hyperlink r:id="rId42" ref="C156"/>
    <hyperlink r:id="rId43" ref="C158"/>
    <hyperlink r:id="rId44" ref="C168"/>
    <hyperlink r:id="rId45" ref="C169"/>
  </hyperlinks>
  <printOptions/>
  <pageMargins bottom="0.75" footer="0.0" header="0.0" left="0.7" right="0.7" top="0.75"/>
  <pageSetup orientation="landscape"/>
  <headerFooter>
    <oddHeader>&amp;C&amp;A</oddHeader>
    <oddFooter>&amp;CPage &amp;P</oddFooter>
  </headerFooter>
  <drawing r:id="rId46"/>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6382F"/>
    <pageSetUpPr/>
  </sheetPr>
  <sheetViews>
    <sheetView workbookViewId="0"/>
  </sheetViews>
  <sheetFormatPr customHeight="1" defaultColWidth="14.43" defaultRowHeight="15.0"/>
  <cols>
    <col customWidth="1" min="1" max="1" width="35.43"/>
    <col customWidth="1" min="2" max="2" width="37.86"/>
    <col customWidth="1" min="3" max="3" width="7.57"/>
    <col customWidth="1" min="4" max="4" width="48.43"/>
    <col customWidth="1" min="5" max="5" width="12.29"/>
    <col customWidth="1" min="6" max="6" width="27.71"/>
    <col customWidth="1" min="7" max="7" width="21.71"/>
    <col customWidth="1" min="8" max="8" width="38.57"/>
    <col customWidth="1" min="9" max="9" width="4.86"/>
    <col customWidth="1" min="10" max="10" width="20.14"/>
    <col customWidth="1" min="11" max="11" width="12.29"/>
    <col customWidth="1" min="12" max="12" width="36.43"/>
    <col customWidth="1" min="13" max="13" width="26.43"/>
    <col customWidth="1" min="14" max="14" width="18.29"/>
    <col customWidth="1" min="15" max="15" width="8.57"/>
    <col customWidth="1" min="16" max="16" width="27.43"/>
    <col customWidth="1" min="17" max="17" width="12.29"/>
    <col customWidth="1" min="18" max="18" width="46.29"/>
    <col customWidth="1" min="19" max="19" width="44.14"/>
    <col customWidth="1" min="20" max="20" width="10.57"/>
    <col customWidth="1" min="21" max="21" width="37.43"/>
    <col customWidth="1" min="22" max="22" width="12.29"/>
    <col customWidth="1" min="23" max="23" width="35.29"/>
    <col customWidth="1" min="24" max="24" width="32.71"/>
    <col customWidth="1" min="25" max="25" width="40.43"/>
    <col customWidth="1" min="26" max="26" width="12.29"/>
    <col customWidth="1" min="27" max="27" width="17.57"/>
    <col customWidth="1" min="28" max="28" width="12.29"/>
    <col customWidth="1" min="29" max="29" width="15.0"/>
    <col customWidth="1" min="30" max="30" width="16.29"/>
    <col customWidth="1" min="31" max="31" width="10.57"/>
    <col customWidth="1" min="32" max="32" width="48.71"/>
    <col customWidth="1" min="33" max="33" width="12.29"/>
    <col customWidth="1" min="34" max="34" width="19.57"/>
    <col customWidth="1" min="35" max="35" width="28.43"/>
    <col customWidth="1" min="36" max="36" width="6.29"/>
    <col customWidth="1" min="37" max="37" width="41.57"/>
    <col customWidth="1" min="38" max="38" width="12.29"/>
    <col customWidth="1" min="39" max="39" width="16.29"/>
    <col customWidth="1" min="40" max="40" width="31.29"/>
    <col customWidth="1" min="41" max="41" width="5.29"/>
    <col customWidth="1" min="42" max="42" width="17.0"/>
    <col customWidth="1" min="43" max="43" width="12.29"/>
    <col customWidth="1" min="44" max="44" width="36.43"/>
    <col customWidth="1" min="45" max="45" width="51.86"/>
    <col customWidth="1" min="46" max="46" width="8.29"/>
    <col customWidth="1" min="47" max="47" width="26.29"/>
  </cols>
  <sheetData>
    <row r="1" ht="18.75" customHeight="1">
      <c r="A1" s="1076" t="s">
        <v>119</v>
      </c>
      <c r="B1" s="1077" t="s">
        <v>28</v>
      </c>
      <c r="C1" s="1078"/>
      <c r="D1" s="1079"/>
      <c r="E1" s="1080"/>
      <c r="F1" s="1081" t="s">
        <v>16</v>
      </c>
      <c r="G1" s="1082" t="s">
        <v>28</v>
      </c>
      <c r="H1" s="1083"/>
      <c r="I1" s="1083"/>
      <c r="J1" s="1084"/>
      <c r="K1" s="1080"/>
      <c r="L1" s="1081" t="s">
        <v>17</v>
      </c>
      <c r="M1" s="1082" t="s">
        <v>28</v>
      </c>
      <c r="N1" s="1083"/>
      <c r="O1" s="1083"/>
      <c r="P1" s="1084"/>
      <c r="Q1" s="1080"/>
      <c r="R1" s="1085" t="s">
        <v>18</v>
      </c>
      <c r="S1" s="1086"/>
      <c r="T1" s="1087"/>
      <c r="U1" s="1088"/>
      <c r="V1" s="1080"/>
      <c r="W1" s="1089" t="s">
        <v>1631</v>
      </c>
      <c r="X1" s="1090"/>
      <c r="Y1" s="1091"/>
      <c r="Z1" s="1078"/>
      <c r="AA1" s="1092"/>
      <c r="AB1" s="1080"/>
      <c r="AC1" s="1093" t="s">
        <v>1197</v>
      </c>
      <c r="AD1" s="3"/>
      <c r="AE1" s="1087"/>
      <c r="AF1" s="1088"/>
      <c r="AG1" s="1080"/>
      <c r="AH1" s="1093" t="s">
        <v>1220</v>
      </c>
      <c r="AI1" s="3"/>
      <c r="AJ1" s="1087"/>
      <c r="AK1" s="1088"/>
      <c r="AL1" s="1080"/>
      <c r="AM1" s="1085" t="s">
        <v>23</v>
      </c>
      <c r="AN1" s="1094"/>
      <c r="AO1" s="1087"/>
      <c r="AP1" s="1088"/>
      <c r="AQ1" s="1080"/>
      <c r="AR1" s="1081" t="s">
        <v>1297</v>
      </c>
      <c r="AS1" s="1086"/>
      <c r="AT1" s="1087"/>
      <c r="AU1" s="1087"/>
    </row>
    <row r="2" ht="18.75" customHeight="1">
      <c r="A2" s="96"/>
      <c r="B2" s="1095"/>
      <c r="C2" s="1096"/>
      <c r="D2" s="1097"/>
      <c r="E2" s="1080"/>
      <c r="F2" s="1098"/>
      <c r="G2" s="1099"/>
      <c r="H2" s="2"/>
      <c r="I2" s="2"/>
      <c r="J2" s="3"/>
      <c r="K2" s="1080"/>
      <c r="L2" s="1098"/>
      <c r="M2" s="1099"/>
      <c r="N2" s="2"/>
      <c r="O2" s="2"/>
      <c r="P2" s="3"/>
      <c r="Q2" s="1080"/>
      <c r="R2" s="1098"/>
      <c r="S2" s="1100"/>
      <c r="T2" s="1100"/>
      <c r="U2" s="1101"/>
      <c r="V2" s="1080"/>
      <c r="W2" s="1098"/>
      <c r="X2" s="1102"/>
      <c r="Y2" s="1102"/>
      <c r="Z2" s="1103"/>
      <c r="AA2" s="1104"/>
      <c r="AB2" s="1080"/>
      <c r="AC2" s="1105"/>
      <c r="AD2" s="1098"/>
      <c r="AE2" s="1100"/>
      <c r="AF2" s="1101"/>
      <c r="AG2" s="1080"/>
      <c r="AH2" s="1105"/>
      <c r="AI2" s="1098"/>
      <c r="AJ2" s="1100"/>
      <c r="AK2" s="1101"/>
      <c r="AL2" s="1080"/>
      <c r="AM2" s="1098"/>
      <c r="AN2" s="1106"/>
      <c r="AO2" s="1107"/>
      <c r="AP2" s="1097"/>
      <c r="AQ2" s="1080"/>
      <c r="AR2" s="1098"/>
      <c r="AS2" s="1103"/>
      <c r="AT2" s="1100"/>
      <c r="AU2" s="1100"/>
    </row>
    <row r="3" ht="33.0" customHeight="1">
      <c r="A3" s="1108" t="s">
        <v>89</v>
      </c>
      <c r="B3" s="1108" t="s">
        <v>122</v>
      </c>
      <c r="C3" s="1109" t="s">
        <v>1632</v>
      </c>
      <c r="D3" s="1110" t="s">
        <v>1633</v>
      </c>
      <c r="E3" s="1111"/>
      <c r="F3" s="1112" t="s">
        <v>274</v>
      </c>
      <c r="G3" s="1113"/>
      <c r="H3" s="1109" t="s">
        <v>275</v>
      </c>
      <c r="I3" s="1109" t="s">
        <v>1632</v>
      </c>
      <c r="J3" s="1110" t="s">
        <v>1633</v>
      </c>
      <c r="K3" s="1111"/>
      <c r="L3" s="1114" t="s">
        <v>274</v>
      </c>
      <c r="M3" s="1109" t="s">
        <v>122</v>
      </c>
      <c r="N3" s="1109"/>
      <c r="O3" s="1109" t="s">
        <v>1632</v>
      </c>
      <c r="P3" s="1110" t="s">
        <v>1633</v>
      </c>
      <c r="Q3" s="1111"/>
      <c r="R3" s="1114" t="s">
        <v>274</v>
      </c>
      <c r="S3" s="1109" t="s">
        <v>122</v>
      </c>
      <c r="T3" s="1109" t="s">
        <v>1632</v>
      </c>
      <c r="U3" s="1110" t="s">
        <v>1633</v>
      </c>
      <c r="V3" s="1111"/>
      <c r="W3" s="1115" t="s">
        <v>89</v>
      </c>
      <c r="X3" s="1108" t="s">
        <v>681</v>
      </c>
      <c r="Y3" s="1108" t="s">
        <v>90</v>
      </c>
      <c r="Z3" s="1109" t="s">
        <v>1632</v>
      </c>
      <c r="AA3" s="1110" t="s">
        <v>1633</v>
      </c>
      <c r="AB3" s="1111"/>
      <c r="AC3" s="1114" t="s">
        <v>89</v>
      </c>
      <c r="AD3" s="1108" t="s">
        <v>90</v>
      </c>
      <c r="AE3" s="1109" t="s">
        <v>1632</v>
      </c>
      <c r="AF3" s="1110" t="s">
        <v>1633</v>
      </c>
      <c r="AG3" s="1111"/>
      <c r="AH3" s="1116"/>
      <c r="AI3" s="1117" t="s">
        <v>89</v>
      </c>
      <c r="AJ3" s="1109" t="s">
        <v>1632</v>
      </c>
      <c r="AK3" s="1110" t="s">
        <v>1633</v>
      </c>
      <c r="AL3" s="1111"/>
      <c r="AM3" s="1118" t="s">
        <v>89</v>
      </c>
      <c r="AN3" s="1119" t="s">
        <v>122</v>
      </c>
      <c r="AO3" s="1109" t="s">
        <v>1632</v>
      </c>
      <c r="AP3" s="1110" t="s">
        <v>1633</v>
      </c>
      <c r="AQ3" s="1111"/>
      <c r="AR3" s="1118" t="s">
        <v>89</v>
      </c>
      <c r="AS3" s="1119" t="s">
        <v>122</v>
      </c>
      <c r="AT3" s="1109" t="s">
        <v>1632</v>
      </c>
      <c r="AU3" s="1109" t="s">
        <v>1633</v>
      </c>
    </row>
    <row r="4" ht="15.75" customHeight="1">
      <c r="A4" s="183"/>
      <c r="B4" s="184" t="s">
        <v>126</v>
      </c>
      <c r="C4" s="1120"/>
      <c r="D4" s="1121"/>
      <c r="E4" s="1122"/>
      <c r="F4" s="1123" t="s">
        <v>277</v>
      </c>
      <c r="G4" s="1124" t="s">
        <v>278</v>
      </c>
      <c r="H4" s="1125"/>
      <c r="I4" s="1125"/>
      <c r="J4" s="1125"/>
      <c r="K4" s="1122"/>
      <c r="L4" s="1123" t="s">
        <v>515</v>
      </c>
      <c r="M4" s="1125"/>
      <c r="N4" s="1125"/>
      <c r="O4" s="1125"/>
      <c r="P4" s="1125"/>
      <c r="Q4" s="1122"/>
      <c r="R4" s="1126" t="s">
        <v>567</v>
      </c>
      <c r="S4" s="1127"/>
      <c r="T4" s="1127"/>
      <c r="U4" s="1127"/>
      <c r="V4" s="1128"/>
      <c r="W4" s="531" t="s">
        <v>683</v>
      </c>
      <c r="X4" s="531"/>
      <c r="Y4" s="531"/>
      <c r="Z4" s="1129"/>
      <c r="AA4" s="1129"/>
      <c r="AB4" s="1130"/>
      <c r="AC4" s="1131" t="s">
        <v>1634</v>
      </c>
      <c r="AD4" s="1132"/>
      <c r="AE4" s="1133" t="s">
        <v>1635</v>
      </c>
      <c r="AF4" s="1133" t="s">
        <v>1636</v>
      </c>
      <c r="AG4" s="1122"/>
      <c r="AH4" s="1134" t="s">
        <v>1230</v>
      </c>
      <c r="AI4" s="1125"/>
      <c r="AJ4" s="1125"/>
      <c r="AK4" s="1125"/>
      <c r="AL4" s="1122"/>
      <c r="AM4" s="1135" t="s">
        <v>1254</v>
      </c>
      <c r="AN4" s="1136"/>
      <c r="AO4" s="1136"/>
      <c r="AP4" s="1136"/>
      <c r="AQ4" s="1122"/>
      <c r="AR4" s="1135" t="s">
        <v>1301</v>
      </c>
      <c r="AS4" s="1137" t="s">
        <v>1302</v>
      </c>
      <c r="AT4" s="1136"/>
      <c r="AU4" s="1136"/>
    </row>
    <row r="5">
      <c r="A5" s="180" t="s">
        <v>127</v>
      </c>
      <c r="B5" s="1138" t="s">
        <v>128</v>
      </c>
      <c r="C5" s="1139">
        <v>64.0</v>
      </c>
      <c r="D5" s="1140" t="s">
        <v>1637</v>
      </c>
      <c r="E5" s="1141"/>
      <c r="F5" s="1142"/>
      <c r="G5" s="1143" t="s">
        <v>279</v>
      </c>
      <c r="H5" s="1144" t="s">
        <v>280</v>
      </c>
      <c r="I5" s="1145" t="s">
        <v>1476</v>
      </c>
      <c r="J5" s="1145" t="s">
        <v>1638</v>
      </c>
      <c r="K5" s="1146"/>
      <c r="L5" s="1147"/>
      <c r="M5" s="1148"/>
      <c r="N5" s="1144"/>
      <c r="O5" s="1149"/>
      <c r="P5" s="1149"/>
      <c r="Q5" s="1146"/>
      <c r="R5" s="1150"/>
      <c r="S5" s="1151" t="s">
        <v>568</v>
      </c>
      <c r="T5" s="1152" t="s">
        <v>1639</v>
      </c>
      <c r="U5" s="1152" t="s">
        <v>1640</v>
      </c>
      <c r="V5" s="1146"/>
      <c r="W5" s="1153" t="s">
        <v>142</v>
      </c>
      <c r="X5" s="535" t="s">
        <v>684</v>
      </c>
      <c r="Y5" s="1154" t="s">
        <v>685</v>
      </c>
      <c r="Z5" s="1139"/>
      <c r="AA5" s="1139"/>
      <c r="AB5" s="1146"/>
      <c r="AC5" s="83"/>
      <c r="AD5" s="1155"/>
      <c r="AE5" s="1156"/>
      <c r="AF5" s="1156"/>
      <c r="AG5" s="1130"/>
      <c r="AH5" s="1142"/>
      <c r="AI5" s="1157" t="s">
        <v>1231</v>
      </c>
      <c r="AJ5" s="1145">
        <v>1.0</v>
      </c>
      <c r="AK5" s="1145" t="s">
        <v>1641</v>
      </c>
      <c r="AL5" s="1130"/>
      <c r="AM5" s="1142"/>
      <c r="AN5" s="1158" t="s">
        <v>1255</v>
      </c>
      <c r="AO5" s="1145">
        <v>17.0</v>
      </c>
      <c r="AP5" s="1145" t="s">
        <v>1642</v>
      </c>
      <c r="AQ5" s="1130"/>
      <c r="AR5" s="1159" t="s">
        <v>1307</v>
      </c>
      <c r="AS5" s="1160"/>
      <c r="AT5" s="1161">
        <v>79.0</v>
      </c>
      <c r="AU5" s="1161" t="s">
        <v>1643</v>
      </c>
    </row>
    <row r="6" ht="14.25" customHeight="1">
      <c r="A6" s="39"/>
      <c r="B6" s="1162" t="s">
        <v>131</v>
      </c>
      <c r="C6" s="1163">
        <v>64.0</v>
      </c>
      <c r="D6" s="1164" t="s">
        <v>1637</v>
      </c>
      <c r="E6" s="1141"/>
      <c r="F6" s="1165"/>
      <c r="G6" s="39"/>
      <c r="H6" s="1166" t="s">
        <v>282</v>
      </c>
      <c r="I6" s="1167">
        <v>2.0</v>
      </c>
      <c r="J6" s="1167" t="s">
        <v>1638</v>
      </c>
      <c r="K6" s="1146"/>
      <c r="L6" s="1168"/>
      <c r="M6" s="1169" t="s">
        <v>517</v>
      </c>
      <c r="N6" s="1170"/>
      <c r="O6" s="1167">
        <v>15.0</v>
      </c>
      <c r="P6" s="1167">
        <v>143.0</v>
      </c>
      <c r="Q6" s="1146"/>
      <c r="R6" s="1171"/>
      <c r="S6" s="1172" t="s">
        <v>571</v>
      </c>
      <c r="T6" s="1173" t="s">
        <v>1639</v>
      </c>
      <c r="U6" s="1173" t="s">
        <v>1644</v>
      </c>
      <c r="V6" s="1146"/>
      <c r="W6" s="135"/>
      <c r="X6" s="542" t="s">
        <v>687</v>
      </c>
      <c r="Y6" s="1174" t="s">
        <v>688</v>
      </c>
      <c r="Z6" s="1163"/>
      <c r="AA6" s="1163"/>
      <c r="AB6" s="1146"/>
      <c r="AC6" s="86"/>
      <c r="AD6" s="1175"/>
      <c r="AE6" s="1176"/>
      <c r="AF6" s="1176"/>
      <c r="AG6" s="1146"/>
      <c r="AH6" s="1165"/>
      <c r="AI6" s="446"/>
      <c r="AJ6" s="1167">
        <v>1.0</v>
      </c>
      <c r="AK6" s="1167" t="s">
        <v>1641</v>
      </c>
      <c r="AL6" s="1146"/>
      <c r="AM6" s="1177"/>
      <c r="AN6" s="1178" t="s">
        <v>1256</v>
      </c>
      <c r="AO6" s="1179">
        <v>17.0</v>
      </c>
      <c r="AP6" s="1179" t="s">
        <v>1645</v>
      </c>
      <c r="AQ6" s="1180"/>
      <c r="AR6" s="1135" t="s">
        <v>1308</v>
      </c>
      <c r="AS6" s="1137" t="s">
        <v>1302</v>
      </c>
      <c r="AT6" s="1136"/>
      <c r="AU6" s="1136"/>
    </row>
    <row r="7" ht="14.25" customHeight="1">
      <c r="A7" s="39"/>
      <c r="B7" s="1181" t="s">
        <v>132</v>
      </c>
      <c r="C7" s="1163">
        <v>64.0</v>
      </c>
      <c r="D7" s="1164" t="s">
        <v>1646</v>
      </c>
      <c r="E7" s="1141"/>
      <c r="F7" s="1165"/>
      <c r="G7" s="39"/>
      <c r="H7" s="1182" t="s">
        <v>284</v>
      </c>
      <c r="I7" s="1167">
        <v>2.0</v>
      </c>
      <c r="J7" s="1167" t="s">
        <v>1638</v>
      </c>
      <c r="K7" s="1146"/>
      <c r="L7" s="1123" t="s">
        <v>524</v>
      </c>
      <c r="M7" s="1183"/>
      <c r="N7" s="1184"/>
      <c r="O7" s="1125"/>
      <c r="P7" s="1125"/>
      <c r="Q7" s="1146"/>
      <c r="R7" s="1171"/>
      <c r="S7" s="1172" t="s">
        <v>572</v>
      </c>
      <c r="T7" s="1173" t="s">
        <v>1639</v>
      </c>
      <c r="U7" s="1173" t="s">
        <v>1647</v>
      </c>
      <c r="V7" s="1146"/>
      <c r="W7" s="135"/>
      <c r="X7" s="542" t="s">
        <v>689</v>
      </c>
      <c r="Y7" s="1174" t="s">
        <v>690</v>
      </c>
      <c r="Z7" s="1163"/>
      <c r="AA7" s="1163"/>
      <c r="AB7" s="1146"/>
      <c r="AC7" s="1185"/>
      <c r="AD7" s="1185"/>
      <c r="AE7" s="1185"/>
      <c r="AF7" s="1185"/>
      <c r="AG7" s="1141"/>
      <c r="AH7" s="1165"/>
      <c r="AI7" s="446"/>
      <c r="AJ7" s="1167">
        <v>1.0</v>
      </c>
      <c r="AK7" s="1167" t="s">
        <v>1641</v>
      </c>
      <c r="AL7" s="1180"/>
      <c r="AM7" s="1135" t="s">
        <v>1257</v>
      </c>
      <c r="AN7" s="1136"/>
      <c r="AO7" s="1136"/>
      <c r="AP7" s="1136"/>
      <c r="AQ7" s="1146"/>
      <c r="AR7" s="1142"/>
      <c r="AS7" s="1144"/>
      <c r="AT7" s="1149"/>
      <c r="AU7" s="1149"/>
    </row>
    <row r="8" ht="14.25" customHeight="1">
      <c r="A8" s="42"/>
      <c r="B8" s="1181" t="s">
        <v>133</v>
      </c>
      <c r="C8" s="1186">
        <v>64.0</v>
      </c>
      <c r="D8" s="1187"/>
      <c r="E8" s="1188"/>
      <c r="F8" s="1165"/>
      <c r="G8" s="39"/>
      <c r="H8" s="114"/>
      <c r="I8" s="1167">
        <v>2.0</v>
      </c>
      <c r="J8" s="1167" t="s">
        <v>1638</v>
      </c>
      <c r="K8" s="1189"/>
      <c r="L8" s="1147"/>
      <c r="M8" s="1190"/>
      <c r="N8" s="1144"/>
      <c r="O8" s="1149"/>
      <c r="P8" s="1149"/>
      <c r="Q8" s="1189"/>
      <c r="R8" s="1171"/>
      <c r="S8" s="1172" t="s">
        <v>573</v>
      </c>
      <c r="T8" s="1173" t="s">
        <v>1639</v>
      </c>
      <c r="U8" s="1173" t="s">
        <v>1648</v>
      </c>
      <c r="V8" s="1189"/>
      <c r="W8" s="135"/>
      <c r="X8" s="542" t="s">
        <v>691</v>
      </c>
      <c r="Y8" s="1174" t="s">
        <v>692</v>
      </c>
      <c r="Z8" s="1186"/>
      <c r="AA8" s="1186"/>
      <c r="AB8" s="1189"/>
      <c r="AC8" s="1185"/>
      <c r="AD8" s="1185"/>
      <c r="AE8" s="1185"/>
      <c r="AF8" s="1185"/>
      <c r="AG8" s="1141"/>
      <c r="AH8" s="1165"/>
      <c r="AI8" s="446"/>
      <c r="AJ8" s="1167">
        <v>1.0</v>
      </c>
      <c r="AK8" s="1167" t="s">
        <v>1641</v>
      </c>
      <c r="AL8" s="1146"/>
      <c r="AM8" s="1142"/>
      <c r="AN8" s="1144"/>
      <c r="AO8" s="1145"/>
      <c r="AP8" s="1145"/>
      <c r="AQ8" s="1146"/>
      <c r="AR8" s="1191" t="s">
        <v>1311</v>
      </c>
      <c r="AS8" s="1192"/>
      <c r="AT8" s="1179">
        <v>79.0</v>
      </c>
      <c r="AU8" s="1161" t="s">
        <v>1643</v>
      </c>
    </row>
    <row r="9" ht="14.25" customHeight="1">
      <c r="A9" s="167" t="s">
        <v>134</v>
      </c>
      <c r="B9" s="1162"/>
      <c r="C9" s="1163">
        <v>64.0</v>
      </c>
      <c r="D9" s="1164" t="s">
        <v>1637</v>
      </c>
      <c r="E9" s="1141"/>
      <c r="F9" s="1165"/>
      <c r="G9" s="42"/>
      <c r="H9" s="1166" t="s">
        <v>286</v>
      </c>
      <c r="I9" s="1167">
        <v>60.0</v>
      </c>
      <c r="J9" s="1167" t="s">
        <v>1649</v>
      </c>
      <c r="K9" s="1146"/>
      <c r="L9" s="1168"/>
      <c r="M9" s="1193" t="s">
        <v>526</v>
      </c>
      <c r="N9" s="1166"/>
      <c r="O9" s="1167">
        <v>3.0</v>
      </c>
      <c r="P9" s="1167">
        <v>44.0</v>
      </c>
      <c r="Q9" s="1146"/>
      <c r="R9" s="1171"/>
      <c r="S9" s="1172" t="s">
        <v>574</v>
      </c>
      <c r="T9" s="1173" t="s">
        <v>1639</v>
      </c>
      <c r="U9" s="1173" t="s">
        <v>1650</v>
      </c>
      <c r="V9" s="1146"/>
      <c r="W9" s="135"/>
      <c r="X9" s="542" t="s">
        <v>693</v>
      </c>
      <c r="Y9" s="1174" t="s">
        <v>694</v>
      </c>
      <c r="Z9" s="1163"/>
      <c r="AA9" s="1163"/>
      <c r="AB9" s="1146"/>
      <c r="AC9" s="1185"/>
      <c r="AD9" s="1185"/>
      <c r="AE9" s="1185"/>
      <c r="AF9" s="1185"/>
      <c r="AG9" s="1188"/>
      <c r="AH9" s="1165"/>
      <c r="AI9" s="114"/>
      <c r="AJ9" s="1167">
        <v>1.0</v>
      </c>
      <c r="AK9" s="1167" t="s">
        <v>1641</v>
      </c>
      <c r="AL9" s="1189"/>
      <c r="AM9" s="1177"/>
      <c r="AN9" s="1170" t="s">
        <v>1260</v>
      </c>
      <c r="AO9" s="1179">
        <v>34.0</v>
      </c>
      <c r="AP9" s="1179"/>
      <c r="AQ9" s="1194"/>
      <c r="AR9" s="1135" t="s">
        <v>1312</v>
      </c>
      <c r="AS9" s="1195"/>
      <c r="AT9" s="1136"/>
      <c r="AU9" s="1136"/>
    </row>
    <row r="10" ht="14.25" customHeight="1">
      <c r="A10" s="167" t="s">
        <v>135</v>
      </c>
      <c r="B10" s="1162"/>
      <c r="C10" s="1163">
        <v>64.0</v>
      </c>
      <c r="D10" s="1164" t="s">
        <v>1637</v>
      </c>
      <c r="E10" s="1141"/>
      <c r="F10" s="1165"/>
      <c r="G10" s="1169" t="s">
        <v>287</v>
      </c>
      <c r="H10" s="1170" t="s">
        <v>142</v>
      </c>
      <c r="I10" s="1167">
        <v>2.0</v>
      </c>
      <c r="J10" s="1167" t="s">
        <v>1638</v>
      </c>
      <c r="K10" s="1180"/>
      <c r="L10" s="1165"/>
      <c r="M10" s="1196" t="s">
        <v>531</v>
      </c>
      <c r="N10" s="1166"/>
      <c r="O10" s="1167">
        <v>3.0</v>
      </c>
      <c r="P10" s="1167">
        <v>44.0</v>
      </c>
      <c r="Q10" s="1146"/>
      <c r="R10" s="1171"/>
      <c r="S10" s="1172" t="s">
        <v>575</v>
      </c>
      <c r="T10" s="1173" t="s">
        <v>1639</v>
      </c>
      <c r="U10" s="1173" t="s">
        <v>1651</v>
      </c>
      <c r="V10" s="1146"/>
      <c r="W10" s="135"/>
      <c r="X10" s="542" t="s">
        <v>695</v>
      </c>
      <c r="Y10" s="1174" t="s">
        <v>696</v>
      </c>
      <c r="Z10" s="1163"/>
      <c r="AA10" s="1163"/>
      <c r="AB10" s="1146"/>
      <c r="AC10" s="1185"/>
      <c r="AD10" s="1185"/>
      <c r="AE10" s="1185"/>
      <c r="AF10" s="1185"/>
      <c r="AG10" s="1141"/>
      <c r="AH10" s="1165"/>
      <c r="AI10" s="1192" t="s">
        <v>1238</v>
      </c>
      <c r="AJ10" s="1197"/>
      <c r="AK10" s="1197"/>
      <c r="AL10" s="1180"/>
      <c r="AM10" s="1135" t="s">
        <v>1261</v>
      </c>
      <c r="AN10" s="1136"/>
      <c r="AO10" s="1136"/>
      <c r="AP10" s="1136"/>
      <c r="AQ10" s="1146"/>
      <c r="AR10" s="1142"/>
      <c r="AS10" s="1198"/>
      <c r="AT10" s="1149"/>
      <c r="AU10" s="1149"/>
    </row>
    <row r="11" ht="14.25" customHeight="1">
      <c r="A11" s="167" t="s">
        <v>136</v>
      </c>
      <c r="B11" s="1162"/>
      <c r="C11" s="1163">
        <v>55.0</v>
      </c>
      <c r="D11" s="1164" t="s">
        <v>1637</v>
      </c>
      <c r="E11" s="1141"/>
      <c r="F11" s="1165"/>
      <c r="G11" s="39"/>
      <c r="H11" s="114"/>
      <c r="I11" s="1167">
        <v>2.0</v>
      </c>
      <c r="J11" s="1167" t="s">
        <v>1638</v>
      </c>
      <c r="K11" s="1146"/>
      <c r="L11" s="1165"/>
      <c r="M11" s="1196" t="s">
        <v>239</v>
      </c>
      <c r="N11" s="1166"/>
      <c r="O11" s="1167">
        <v>3.0</v>
      </c>
      <c r="P11" s="1167">
        <v>44.0</v>
      </c>
      <c r="Q11" s="1146"/>
      <c r="R11" s="1199"/>
      <c r="S11" s="1172" t="s">
        <v>576</v>
      </c>
      <c r="T11" s="1173" t="s">
        <v>1639</v>
      </c>
      <c r="U11" s="1173" t="s">
        <v>1652</v>
      </c>
      <c r="V11" s="1146"/>
      <c r="W11" s="135"/>
      <c r="X11" s="542" t="s">
        <v>697</v>
      </c>
      <c r="Y11" s="1174" t="s">
        <v>698</v>
      </c>
      <c r="Z11" s="1163"/>
      <c r="AA11" s="1163"/>
      <c r="AB11" s="1146"/>
      <c r="AC11" s="1185"/>
      <c r="AD11" s="1185"/>
      <c r="AE11" s="1185"/>
      <c r="AF11" s="1185"/>
      <c r="AG11" s="1141"/>
      <c r="AH11" s="1165"/>
      <c r="AI11" s="1200" t="s">
        <v>1239</v>
      </c>
      <c r="AJ11" s="1167">
        <v>1.0</v>
      </c>
      <c r="AK11" s="1167" t="s">
        <v>1641</v>
      </c>
      <c r="AL11" s="1146"/>
      <c r="AM11" s="1142"/>
      <c r="AN11" s="1158" t="s">
        <v>1262</v>
      </c>
      <c r="AO11" s="1145">
        <v>3.0</v>
      </c>
      <c r="AP11" s="1145" t="s">
        <v>1653</v>
      </c>
      <c r="AQ11" s="1146"/>
      <c r="AR11" s="1201" t="s">
        <v>1311</v>
      </c>
      <c r="AS11" s="1202"/>
      <c r="AT11" s="1179">
        <v>79.0</v>
      </c>
      <c r="AU11" s="1161" t="s">
        <v>1643</v>
      </c>
    </row>
    <row r="12" ht="14.25" customHeight="1">
      <c r="A12" s="166" t="s">
        <v>137</v>
      </c>
      <c r="B12" s="1203"/>
      <c r="C12" s="1204"/>
      <c r="D12" s="1205" t="s">
        <v>1654</v>
      </c>
      <c r="E12" s="1141"/>
      <c r="F12" s="1165"/>
      <c r="G12" s="42"/>
      <c r="H12" s="1166" t="s">
        <v>288</v>
      </c>
      <c r="I12" s="1167" t="s">
        <v>1476</v>
      </c>
      <c r="J12" s="1167" t="s">
        <v>1638</v>
      </c>
      <c r="K12" s="1146"/>
      <c r="L12" s="1165"/>
      <c r="M12" s="1196" t="s">
        <v>533</v>
      </c>
      <c r="N12" s="1166"/>
      <c r="O12" s="1167">
        <v>3.0</v>
      </c>
      <c r="P12" s="1167">
        <v>44.0</v>
      </c>
      <c r="Q12" s="1146"/>
      <c r="R12" s="1199"/>
      <c r="S12" s="1172" t="s">
        <v>577</v>
      </c>
      <c r="T12" s="1173" t="s">
        <v>1639</v>
      </c>
      <c r="U12" s="1173" t="s">
        <v>1655</v>
      </c>
      <c r="V12" s="1146"/>
      <c r="W12" s="135"/>
      <c r="X12" s="542" t="s">
        <v>699</v>
      </c>
      <c r="Y12" s="1174" t="s">
        <v>700</v>
      </c>
      <c r="Z12" s="1163"/>
      <c r="AA12" s="1163"/>
      <c r="AB12" s="1146"/>
      <c r="AC12" s="1185"/>
      <c r="AD12" s="1185"/>
      <c r="AE12" s="1185"/>
      <c r="AF12" s="1185"/>
      <c r="AG12" s="1141"/>
      <c r="AH12" s="1165"/>
      <c r="AI12" s="1200" t="s">
        <v>1241</v>
      </c>
      <c r="AJ12" s="1167">
        <v>1.0</v>
      </c>
      <c r="AK12" s="1167" t="s">
        <v>1641</v>
      </c>
      <c r="AL12" s="1146"/>
      <c r="AM12" s="1165"/>
      <c r="AN12" s="1166" t="s">
        <v>1263</v>
      </c>
      <c r="AO12" s="1167">
        <v>35.0</v>
      </c>
      <c r="AP12" s="1167" t="s">
        <v>1656</v>
      </c>
      <c r="AQ12" s="1180"/>
      <c r="AR12" s="1135" t="s">
        <v>1315</v>
      </c>
      <c r="AS12" s="1135"/>
      <c r="AT12" s="1136"/>
      <c r="AU12" s="1135"/>
    </row>
    <row r="13" ht="14.25" customHeight="1">
      <c r="A13" s="183" t="s">
        <v>139</v>
      </c>
      <c r="B13" s="184" t="s">
        <v>140</v>
      </c>
      <c r="C13" s="1120"/>
      <c r="D13" s="1121"/>
      <c r="E13" s="1130"/>
      <c r="F13" s="1165"/>
      <c r="G13" s="1169" t="s">
        <v>289</v>
      </c>
      <c r="H13" s="1166" t="s">
        <v>290</v>
      </c>
      <c r="I13" s="1167">
        <v>2.0</v>
      </c>
      <c r="J13" s="1167" t="s">
        <v>1638</v>
      </c>
      <c r="K13" s="1130"/>
      <c r="L13" s="1165"/>
      <c r="M13" s="1196" t="s">
        <v>534</v>
      </c>
      <c r="N13" s="1166" t="s">
        <v>535</v>
      </c>
      <c r="O13" s="1167">
        <v>3.0</v>
      </c>
      <c r="P13" s="1167">
        <v>44.0</v>
      </c>
      <c r="Q13" s="1130"/>
      <c r="R13" s="1171"/>
      <c r="S13" s="1172" t="s">
        <v>578</v>
      </c>
      <c r="T13" s="1173" t="s">
        <v>1639</v>
      </c>
      <c r="U13" s="1173" t="s">
        <v>1657</v>
      </c>
      <c r="V13" s="1130"/>
      <c r="W13" s="135"/>
      <c r="X13" s="542" t="s">
        <v>701</v>
      </c>
      <c r="Y13" s="1174" t="s">
        <v>702</v>
      </c>
      <c r="Z13" s="1206"/>
      <c r="AA13" s="1206"/>
      <c r="AB13" s="1130"/>
      <c r="AC13" s="1185"/>
      <c r="AD13" s="1185"/>
      <c r="AE13" s="1185"/>
      <c r="AF13" s="1185"/>
      <c r="AG13" s="1141"/>
      <c r="AH13" s="1177"/>
      <c r="AI13" s="1202" t="s">
        <v>1242</v>
      </c>
      <c r="AJ13" s="1179">
        <v>1.0</v>
      </c>
      <c r="AK13" s="1179" t="s">
        <v>1641</v>
      </c>
      <c r="AL13" s="1146"/>
      <c r="AM13" s="1165"/>
      <c r="AN13" s="1166" t="s">
        <v>1264</v>
      </c>
      <c r="AO13" s="1167">
        <v>36.0</v>
      </c>
      <c r="AP13" s="1167" t="s">
        <v>1658</v>
      </c>
      <c r="AQ13" s="1146"/>
      <c r="AR13" s="1142"/>
      <c r="AS13" s="1144"/>
      <c r="AT13" s="1149"/>
      <c r="AU13" s="1149"/>
    </row>
    <row r="14" ht="14.25" customHeight="1">
      <c r="A14" s="180" t="s">
        <v>141</v>
      </c>
      <c r="B14" s="1138" t="s">
        <v>142</v>
      </c>
      <c r="C14" s="1139">
        <v>64.0</v>
      </c>
      <c r="D14" s="1140" t="s">
        <v>1659</v>
      </c>
      <c r="E14" s="1141"/>
      <c r="F14" s="1165"/>
      <c r="G14" s="39"/>
      <c r="H14" s="1166" t="s">
        <v>291</v>
      </c>
      <c r="I14" s="1167">
        <v>2.0</v>
      </c>
      <c r="J14" s="1167" t="s">
        <v>1638</v>
      </c>
      <c r="K14" s="1146"/>
      <c r="L14" s="1165"/>
      <c r="M14" s="1196" t="s">
        <v>536</v>
      </c>
      <c r="N14" s="1166" t="s">
        <v>535</v>
      </c>
      <c r="O14" s="1167">
        <v>3.0</v>
      </c>
      <c r="P14" s="1167">
        <v>44.0</v>
      </c>
      <c r="Q14" s="1146"/>
      <c r="R14" s="1199"/>
      <c r="S14" s="1172" t="s">
        <v>579</v>
      </c>
      <c r="T14" s="1173" t="s">
        <v>1639</v>
      </c>
      <c r="U14" s="1173" t="s">
        <v>1660</v>
      </c>
      <c r="V14" s="1146"/>
      <c r="W14" s="135"/>
      <c r="X14" s="542" t="s">
        <v>703</v>
      </c>
      <c r="Y14" s="1174" t="s">
        <v>704</v>
      </c>
      <c r="Z14" s="1163"/>
      <c r="AA14" s="1163"/>
      <c r="AB14" s="1146"/>
      <c r="AC14" s="1185"/>
      <c r="AD14" s="1185"/>
      <c r="AE14" s="1185"/>
      <c r="AF14" s="1185"/>
      <c r="AG14" s="1207"/>
      <c r="AH14" s="1123" t="s">
        <v>1243</v>
      </c>
      <c r="AI14" s="1124" t="s">
        <v>1244</v>
      </c>
      <c r="AJ14" s="1125"/>
      <c r="AK14" s="1125"/>
      <c r="AL14" s="1130"/>
      <c r="AM14" s="1165"/>
      <c r="AN14" s="1166" t="s">
        <v>1265</v>
      </c>
      <c r="AO14" s="1167"/>
      <c r="AP14" s="1167"/>
      <c r="AQ14" s="1130"/>
      <c r="AR14" s="1208" t="s">
        <v>1317</v>
      </c>
      <c r="AS14" s="1209" t="s">
        <v>1318</v>
      </c>
      <c r="AT14" s="1167">
        <v>21.0</v>
      </c>
      <c r="AU14" s="1167" t="s">
        <v>1661</v>
      </c>
    </row>
    <row r="15" ht="14.25" customHeight="1">
      <c r="A15" s="39"/>
      <c r="B15" s="1162"/>
      <c r="C15" s="1163">
        <v>64.0</v>
      </c>
      <c r="D15" s="1164" t="s">
        <v>1662</v>
      </c>
      <c r="E15" s="1141"/>
      <c r="F15" s="1165"/>
      <c r="G15" s="39"/>
      <c r="H15" s="1166" t="s">
        <v>292</v>
      </c>
      <c r="I15" s="1167">
        <v>2.0</v>
      </c>
      <c r="J15" s="1167" t="s">
        <v>1638</v>
      </c>
      <c r="K15" s="1146"/>
      <c r="L15" s="1165"/>
      <c r="M15" s="1193" t="s">
        <v>538</v>
      </c>
      <c r="N15" s="1166"/>
      <c r="O15" s="1167"/>
      <c r="P15" s="1167"/>
      <c r="Q15" s="1146"/>
      <c r="R15" s="1171"/>
      <c r="S15" s="1172" t="s">
        <v>580</v>
      </c>
      <c r="T15" s="1173" t="s">
        <v>1639</v>
      </c>
      <c r="U15" s="1173" t="s">
        <v>1663</v>
      </c>
      <c r="V15" s="1146"/>
      <c r="W15" s="135"/>
      <c r="X15" s="542" t="s">
        <v>705</v>
      </c>
      <c r="Y15" s="1174" t="s">
        <v>706</v>
      </c>
      <c r="Z15" s="1163"/>
      <c r="AA15" s="1163"/>
      <c r="AB15" s="1146"/>
      <c r="AC15" s="1185"/>
      <c r="AD15" s="1185"/>
      <c r="AE15" s="1185"/>
      <c r="AF15" s="1185"/>
      <c r="AG15" s="1141"/>
      <c r="AH15" s="1147"/>
      <c r="AI15" s="1144"/>
      <c r="AJ15" s="1145"/>
      <c r="AK15" s="1145"/>
      <c r="AL15" s="1146"/>
      <c r="AM15" s="1168"/>
      <c r="AN15" s="1166" t="s">
        <v>1266</v>
      </c>
      <c r="AO15" s="1167">
        <v>80.0</v>
      </c>
      <c r="AP15" s="1197"/>
      <c r="AQ15" s="1146"/>
      <c r="AR15" s="15"/>
      <c r="AS15" s="1210" t="s">
        <v>1319</v>
      </c>
      <c r="AT15" s="1179">
        <v>21.0</v>
      </c>
      <c r="AU15" s="1179" t="s">
        <v>1661</v>
      </c>
    </row>
    <row r="16" ht="14.25" customHeight="1">
      <c r="A16" s="42"/>
      <c r="B16" s="1162" t="s">
        <v>145</v>
      </c>
      <c r="C16" s="1163">
        <v>64.0</v>
      </c>
      <c r="D16" s="1164" t="s">
        <v>1664</v>
      </c>
      <c r="E16" s="1141"/>
      <c r="F16" s="1165"/>
      <c r="G16" s="39"/>
      <c r="H16" s="1166" t="s">
        <v>293</v>
      </c>
      <c r="I16" s="1167">
        <v>2.0</v>
      </c>
      <c r="J16" s="1167" t="s">
        <v>1638</v>
      </c>
      <c r="K16" s="1146"/>
      <c r="L16" s="1165"/>
      <c r="M16" s="42"/>
      <c r="N16" s="1166"/>
      <c r="O16" s="1167"/>
      <c r="P16" s="1167"/>
      <c r="Q16" s="1146"/>
      <c r="R16" s="1199"/>
      <c r="S16" s="1172" t="s">
        <v>581</v>
      </c>
      <c r="T16" s="1173" t="s">
        <v>1639</v>
      </c>
      <c r="U16" s="1173" t="s">
        <v>1665</v>
      </c>
      <c r="V16" s="1146"/>
      <c r="W16" s="15"/>
      <c r="X16" s="542" t="s">
        <v>707</v>
      </c>
      <c r="Y16" s="1174" t="s">
        <v>708</v>
      </c>
      <c r="Z16" s="1163"/>
      <c r="AA16" s="1163"/>
      <c r="AB16" s="1146"/>
      <c r="AC16" s="1185"/>
      <c r="AD16" s="1185"/>
      <c r="AE16" s="1185"/>
      <c r="AF16" s="1185"/>
      <c r="AG16" s="1141"/>
      <c r="AH16" s="1211" t="s">
        <v>1246</v>
      </c>
      <c r="AI16" s="1212" t="s">
        <v>127</v>
      </c>
      <c r="AJ16" s="1167">
        <v>1.0</v>
      </c>
      <c r="AK16" s="1167" t="s">
        <v>1637</v>
      </c>
      <c r="AL16" s="1146"/>
      <c r="AM16" s="1168"/>
      <c r="AN16" s="1166" t="s">
        <v>1264</v>
      </c>
      <c r="AO16" s="1167">
        <v>80.0</v>
      </c>
      <c r="AP16" s="1197"/>
      <c r="AQ16" s="1180"/>
      <c r="AR16" s="1213" t="s">
        <v>1320</v>
      </c>
      <c r="AS16" s="1136"/>
      <c r="AT16" s="1136"/>
      <c r="AU16" s="1214"/>
    </row>
    <row r="17" ht="14.25" customHeight="1">
      <c r="A17" s="167"/>
      <c r="B17" s="1162" t="s">
        <v>147</v>
      </c>
      <c r="C17" s="1163"/>
      <c r="D17" s="1164"/>
      <c r="E17" s="1141"/>
      <c r="F17" s="1165"/>
      <c r="G17" s="39"/>
      <c r="H17" s="1166" t="s">
        <v>294</v>
      </c>
      <c r="I17" s="1167">
        <v>2.0</v>
      </c>
      <c r="J17" s="1167" t="s">
        <v>1638</v>
      </c>
      <c r="K17" s="1146"/>
      <c r="L17" s="1177"/>
      <c r="M17" s="1193" t="s">
        <v>541</v>
      </c>
      <c r="N17" s="1170"/>
      <c r="O17" s="1179">
        <v>2.0</v>
      </c>
      <c r="P17" s="1179"/>
      <c r="Q17" s="1146"/>
      <c r="R17" s="1199"/>
      <c r="S17" s="1172" t="s">
        <v>582</v>
      </c>
      <c r="T17" s="1173" t="s">
        <v>1639</v>
      </c>
      <c r="U17" s="1173" t="s">
        <v>1666</v>
      </c>
      <c r="V17" s="1146"/>
      <c r="W17" s="1215" t="s">
        <v>709</v>
      </c>
      <c r="X17" s="542" t="s">
        <v>710</v>
      </c>
      <c r="Y17" s="1174" t="s">
        <v>711</v>
      </c>
      <c r="Z17" s="1163"/>
      <c r="AA17" s="1163"/>
      <c r="AB17" s="1146"/>
      <c r="AC17" s="1185"/>
      <c r="AD17" s="1185"/>
      <c r="AE17" s="1185"/>
      <c r="AF17" s="1185"/>
      <c r="AG17" s="1141"/>
      <c r="AH17" s="1165"/>
      <c r="AI17" s="1200" t="s">
        <v>134</v>
      </c>
      <c r="AJ17" s="1167">
        <v>1.0</v>
      </c>
      <c r="AK17" s="1167" t="s">
        <v>1637</v>
      </c>
      <c r="AL17" s="1146"/>
      <c r="AM17" s="1168"/>
      <c r="AN17" s="1166" t="s">
        <v>1267</v>
      </c>
      <c r="AO17" s="1167">
        <v>80.0</v>
      </c>
      <c r="AP17" s="1197"/>
      <c r="AQ17" s="1146"/>
      <c r="AR17" s="1142"/>
      <c r="AS17" s="1144"/>
      <c r="AT17" s="1216"/>
      <c r="AU17" s="1216"/>
    </row>
    <row r="18" ht="14.25" customHeight="1">
      <c r="A18" s="166" t="s">
        <v>149</v>
      </c>
      <c r="B18" s="1203" t="s">
        <v>150</v>
      </c>
      <c r="C18" s="1204">
        <v>61.0</v>
      </c>
      <c r="D18" s="1205"/>
      <c r="E18" s="1141"/>
      <c r="F18" s="1165"/>
      <c r="G18" s="39"/>
      <c r="H18" s="1166" t="s">
        <v>295</v>
      </c>
      <c r="I18" s="1167" t="s">
        <v>1476</v>
      </c>
      <c r="J18" s="1167" t="s">
        <v>1638</v>
      </c>
      <c r="K18" s="1146"/>
      <c r="L18" s="1123" t="s">
        <v>543</v>
      </c>
      <c r="M18" s="1217"/>
      <c r="N18" s="1125"/>
      <c r="O18" s="1125"/>
      <c r="P18" s="1125"/>
      <c r="Q18" s="1146"/>
      <c r="R18" s="1218"/>
      <c r="S18" s="1219" t="s">
        <v>583</v>
      </c>
      <c r="T18" s="1220" t="s">
        <v>1639</v>
      </c>
      <c r="U18" s="1220" t="s">
        <v>1667</v>
      </c>
      <c r="V18" s="1146"/>
      <c r="W18" s="135"/>
      <c r="X18" s="542" t="s">
        <v>713</v>
      </c>
      <c r="Y18" s="1174" t="s">
        <v>711</v>
      </c>
      <c r="Z18" s="1163"/>
      <c r="AA18" s="1163"/>
      <c r="AB18" s="1146"/>
      <c r="AC18" s="1185"/>
      <c r="AD18" s="1185"/>
      <c r="AE18" s="1185"/>
      <c r="AF18" s="1185"/>
      <c r="AG18" s="1221"/>
      <c r="AH18" s="1165"/>
      <c r="AI18" s="1200"/>
      <c r="AJ18" s="1167"/>
      <c r="AK18" s="1167"/>
      <c r="AL18" s="1146"/>
      <c r="AM18" s="1168"/>
      <c r="AN18" s="1166" t="s">
        <v>1268</v>
      </c>
      <c r="AO18" s="1167">
        <v>80.0</v>
      </c>
      <c r="AP18" s="1197"/>
      <c r="AQ18" s="1146"/>
      <c r="AR18" s="1208" t="s">
        <v>1323</v>
      </c>
      <c r="AS18" s="1210" t="s">
        <v>1324</v>
      </c>
      <c r="AT18" s="1222"/>
      <c r="AU18" s="1222"/>
    </row>
    <row r="19" ht="14.25" customHeight="1">
      <c r="A19" s="183" t="s">
        <v>152</v>
      </c>
      <c r="B19" s="184" t="s">
        <v>153</v>
      </c>
      <c r="C19" s="1120"/>
      <c r="D19" s="1121"/>
      <c r="E19" s="1130"/>
      <c r="F19" s="1165"/>
      <c r="G19" s="39"/>
      <c r="H19" s="1166" t="s">
        <v>296</v>
      </c>
      <c r="I19" s="1167">
        <v>2.0</v>
      </c>
      <c r="J19" s="1167" t="s">
        <v>289</v>
      </c>
      <c r="K19" s="1130"/>
      <c r="L19" s="1223"/>
      <c r="M19" s="1190" t="s">
        <v>543</v>
      </c>
      <c r="N19" s="1224" t="s">
        <v>544</v>
      </c>
      <c r="O19" s="1225" t="s">
        <v>1668</v>
      </c>
      <c r="P19" s="1226" t="s">
        <v>1669</v>
      </c>
      <c r="Q19" s="1122"/>
      <c r="R19" s="1123" t="s">
        <v>584</v>
      </c>
      <c r="S19" s="1125"/>
      <c r="T19" s="1125"/>
      <c r="U19" s="1125"/>
      <c r="V19" s="1130"/>
      <c r="W19" s="135"/>
      <c r="X19" s="542" t="s">
        <v>714</v>
      </c>
      <c r="Y19" s="1174" t="s">
        <v>711</v>
      </c>
      <c r="Z19" s="1206"/>
      <c r="AA19" s="1206"/>
      <c r="AB19" s="1130"/>
      <c r="AC19" s="1185"/>
      <c r="AD19" s="1185"/>
      <c r="AE19" s="1185"/>
      <c r="AF19" s="1185"/>
      <c r="AG19" s="1141"/>
      <c r="AH19" s="1227" t="s">
        <v>1247</v>
      </c>
      <c r="AI19" s="1200" t="s">
        <v>127</v>
      </c>
      <c r="AJ19" s="1228">
        <v>1.0</v>
      </c>
      <c r="AK19" s="1167" t="s">
        <v>1637</v>
      </c>
      <c r="AL19" s="1146"/>
      <c r="AM19" s="1168"/>
      <c r="AN19" s="1166" t="s">
        <v>1269</v>
      </c>
      <c r="AO19" s="1167"/>
      <c r="AP19" s="1197"/>
      <c r="AQ19" s="1146"/>
      <c r="AR19" s="135"/>
      <c r="AS19" s="446"/>
      <c r="AT19" s="1222"/>
      <c r="AU19" s="1222"/>
    </row>
    <row r="20" ht="14.25" customHeight="1">
      <c r="A20" s="180" t="s">
        <v>154</v>
      </c>
      <c r="B20" s="1138"/>
      <c r="C20" s="1139">
        <v>64.0</v>
      </c>
      <c r="D20" s="1140" t="s">
        <v>1637</v>
      </c>
      <c r="E20" s="1141"/>
      <c r="F20" s="1165"/>
      <c r="G20" s="39"/>
      <c r="H20" s="1166" t="s">
        <v>297</v>
      </c>
      <c r="I20" s="1167">
        <v>2.0</v>
      </c>
      <c r="J20" s="1167" t="s">
        <v>289</v>
      </c>
      <c r="K20" s="1146"/>
      <c r="L20" s="1229"/>
      <c r="M20" s="1229"/>
      <c r="N20" s="1229"/>
      <c r="O20" s="1229"/>
      <c r="P20" s="1229"/>
      <c r="Q20" s="1146"/>
      <c r="R20" s="1150"/>
      <c r="S20" s="1151" t="s">
        <v>585</v>
      </c>
      <c r="T20" s="1152" t="s">
        <v>1639</v>
      </c>
      <c r="U20" s="1152" t="s">
        <v>1640</v>
      </c>
      <c r="V20" s="1146"/>
      <c r="W20" s="135"/>
      <c r="X20" s="542" t="s">
        <v>715</v>
      </c>
      <c r="Y20" s="1174" t="s">
        <v>711</v>
      </c>
      <c r="Z20" s="1163"/>
      <c r="AA20" s="1163"/>
      <c r="AB20" s="1146"/>
      <c r="AC20" s="1185"/>
      <c r="AD20" s="1185"/>
      <c r="AE20" s="1185"/>
      <c r="AF20" s="1185"/>
      <c r="AG20" s="1207"/>
      <c r="AH20" s="1177"/>
      <c r="AI20" s="1202" t="s">
        <v>134</v>
      </c>
      <c r="AJ20" s="1230">
        <v>1.0</v>
      </c>
      <c r="AK20" s="1167" t="s">
        <v>1637</v>
      </c>
      <c r="AL20" s="1130"/>
      <c r="AM20" s="1168"/>
      <c r="AN20" s="1166" t="s">
        <v>1270</v>
      </c>
      <c r="AO20" s="1167">
        <v>80.0</v>
      </c>
      <c r="AP20" s="1197"/>
      <c r="AQ20" s="1130"/>
      <c r="AR20" s="135"/>
      <c r="AS20" s="446"/>
      <c r="AT20" s="1222"/>
      <c r="AU20" s="1222"/>
    </row>
    <row r="21" ht="14.25" customHeight="1">
      <c r="A21" s="42"/>
      <c r="B21" s="1162"/>
      <c r="C21" s="1163">
        <v>64.0</v>
      </c>
      <c r="D21" s="1164" t="s">
        <v>1637</v>
      </c>
      <c r="E21" s="1141"/>
      <c r="F21" s="1165"/>
      <c r="G21" s="39"/>
      <c r="H21" s="1166" t="s">
        <v>298</v>
      </c>
      <c r="I21" s="1167">
        <v>2.0</v>
      </c>
      <c r="J21" s="1167" t="s">
        <v>289</v>
      </c>
      <c r="K21" s="1146"/>
      <c r="L21" s="1231"/>
      <c r="M21" s="1231"/>
      <c r="N21" s="1231"/>
      <c r="O21" s="1231"/>
      <c r="P21" s="1231"/>
      <c r="Q21" s="1146"/>
      <c r="R21" s="1199"/>
      <c r="S21" s="1172" t="s">
        <v>587</v>
      </c>
      <c r="T21" s="1173" t="s">
        <v>1639</v>
      </c>
      <c r="U21" s="1173" t="s">
        <v>1640</v>
      </c>
      <c r="V21" s="1146"/>
      <c r="W21" s="135"/>
      <c r="X21" s="542" t="s">
        <v>716</v>
      </c>
      <c r="Y21" s="1174" t="s">
        <v>711</v>
      </c>
      <c r="Z21" s="1163"/>
      <c r="AA21" s="1163"/>
      <c r="AB21" s="1146"/>
      <c r="AC21" s="1185"/>
      <c r="AD21" s="1185"/>
      <c r="AE21" s="1185"/>
      <c r="AF21" s="1185"/>
      <c r="AG21" s="1141"/>
      <c r="AH21" s="1123" t="s">
        <v>1248</v>
      </c>
      <c r="AI21" s="1124"/>
      <c r="AJ21" s="1125"/>
      <c r="AK21" s="1125"/>
      <c r="AL21" s="1146"/>
      <c r="AM21" s="1168"/>
      <c r="AN21" s="1166" t="s">
        <v>1271</v>
      </c>
      <c r="AO21" s="1167">
        <v>80.0</v>
      </c>
      <c r="AP21" s="1197"/>
      <c r="AQ21" s="1146"/>
      <c r="AR21" s="135"/>
      <c r="AS21" s="446"/>
      <c r="AT21" s="1222"/>
      <c r="AU21" s="1222"/>
    </row>
    <row r="22" ht="14.25" customHeight="1">
      <c r="A22" s="167" t="s">
        <v>155</v>
      </c>
      <c r="B22" s="1162"/>
      <c r="C22" s="1163">
        <v>64.0</v>
      </c>
      <c r="D22" s="1164"/>
      <c r="E22" s="1141"/>
      <c r="F22" s="1165"/>
      <c r="G22" s="39"/>
      <c r="H22" s="1170" t="s">
        <v>299</v>
      </c>
      <c r="I22" s="1167" t="s">
        <v>1476</v>
      </c>
      <c r="J22" s="1167" t="s">
        <v>1638</v>
      </c>
      <c r="K22" s="1180"/>
      <c r="L22" s="1232"/>
      <c r="M22" s="1232"/>
      <c r="N22" s="1232"/>
      <c r="O22" s="1231"/>
      <c r="P22" s="1231"/>
      <c r="Q22" s="1146"/>
      <c r="R22" s="1199"/>
      <c r="S22" s="1172" t="s">
        <v>588</v>
      </c>
      <c r="T22" s="1173" t="s">
        <v>1639</v>
      </c>
      <c r="U22" s="1173" t="s">
        <v>1640</v>
      </c>
      <c r="V22" s="1146"/>
      <c r="W22" s="135"/>
      <c r="X22" s="542" t="s">
        <v>717</v>
      </c>
      <c r="Y22" s="1174" t="s">
        <v>718</v>
      </c>
      <c r="Z22" s="1163"/>
      <c r="AA22" s="1163"/>
      <c r="AB22" s="1146"/>
      <c r="AC22" s="1185"/>
      <c r="AD22" s="1185"/>
      <c r="AE22" s="1185"/>
      <c r="AF22" s="1185"/>
      <c r="AG22" s="138"/>
      <c r="AH22" s="1233"/>
      <c r="AI22" s="1234" t="s">
        <v>1670</v>
      </c>
      <c r="AJ22" s="1235">
        <v>12.0</v>
      </c>
      <c r="AK22" s="1235"/>
      <c r="AL22" s="1236"/>
      <c r="AM22" s="1237"/>
      <c r="AN22" s="1181" t="s">
        <v>1272</v>
      </c>
      <c r="AO22" s="1167">
        <v>80.0</v>
      </c>
      <c r="AP22" s="1238"/>
      <c r="AQ22" s="1236"/>
      <c r="AR22" s="15"/>
      <c r="AS22" s="114"/>
      <c r="AT22" s="1222">
        <v>10.0</v>
      </c>
      <c r="AU22" s="1222"/>
    </row>
    <row r="23" ht="14.25" customHeight="1">
      <c r="A23" s="167" t="s">
        <v>156</v>
      </c>
      <c r="B23" s="1162"/>
      <c r="C23" s="1163">
        <v>64.0</v>
      </c>
      <c r="D23" s="1164" t="s">
        <v>1637</v>
      </c>
      <c r="E23" s="1141"/>
      <c r="F23" s="1165"/>
      <c r="G23" s="42"/>
      <c r="H23" s="114"/>
      <c r="I23" s="1167" t="s">
        <v>1476</v>
      </c>
      <c r="J23" s="1167" t="s">
        <v>1638</v>
      </c>
      <c r="K23" s="1146"/>
      <c r="L23" s="1232"/>
      <c r="M23" s="1232"/>
      <c r="N23" s="1232"/>
      <c r="O23" s="1231"/>
      <c r="P23" s="1231"/>
      <c r="Q23" s="1146"/>
      <c r="R23" s="1218"/>
      <c r="S23" s="1219" t="s">
        <v>589</v>
      </c>
      <c r="T23" s="1220"/>
      <c r="U23" s="1239"/>
      <c r="V23" s="1146"/>
      <c r="W23" s="135"/>
      <c r="X23" s="542" t="s">
        <v>719</v>
      </c>
      <c r="Y23" s="1174" t="s">
        <v>688</v>
      </c>
      <c r="Z23" s="1163"/>
      <c r="AA23" s="1163"/>
      <c r="AB23" s="1146"/>
      <c r="AC23" s="1185"/>
      <c r="AD23" s="1185"/>
      <c r="AE23" s="1185"/>
      <c r="AF23" s="1185"/>
      <c r="AG23" s="1141"/>
      <c r="AH23" s="135"/>
      <c r="AI23" s="446"/>
      <c r="AJ23" s="86"/>
      <c r="AK23" s="86"/>
      <c r="AL23" s="1146"/>
      <c r="AM23" s="1168"/>
      <c r="AN23" s="1166" t="s">
        <v>1273</v>
      </c>
      <c r="AO23" s="1167">
        <v>80.0</v>
      </c>
      <c r="AP23" s="1197"/>
      <c r="AQ23" s="1146"/>
      <c r="AR23" s="1208" t="s">
        <v>1329</v>
      </c>
      <c r="AS23" s="1209" t="s">
        <v>1330</v>
      </c>
      <c r="AT23" s="1222">
        <v>10.0</v>
      </c>
      <c r="AU23" s="1222"/>
    </row>
    <row r="24" ht="14.25" customHeight="1">
      <c r="A24" s="166" t="s">
        <v>158</v>
      </c>
      <c r="B24" s="1162"/>
      <c r="C24" s="1163">
        <v>64.0</v>
      </c>
      <c r="D24" s="1164" t="s">
        <v>1637</v>
      </c>
      <c r="E24" s="1141"/>
      <c r="F24" s="1165"/>
      <c r="G24" s="1169" t="s">
        <v>300</v>
      </c>
      <c r="H24" s="1170" t="s">
        <v>301</v>
      </c>
      <c r="I24" s="1167">
        <v>2.0</v>
      </c>
      <c r="J24" s="1167" t="s">
        <v>1638</v>
      </c>
      <c r="K24" s="1146"/>
      <c r="L24" s="1232"/>
      <c r="M24" s="1232"/>
      <c r="N24" s="1232"/>
      <c r="O24" s="1231"/>
      <c r="P24" s="1231"/>
      <c r="Q24" s="1180"/>
      <c r="R24" s="1123" t="s">
        <v>590</v>
      </c>
      <c r="S24" s="1125"/>
      <c r="T24" s="1125"/>
      <c r="U24" s="1125"/>
      <c r="V24" s="1146"/>
      <c r="W24" s="135"/>
      <c r="X24" s="542" t="s">
        <v>720</v>
      </c>
      <c r="Y24" s="1174" t="s">
        <v>721</v>
      </c>
      <c r="Z24" s="1163"/>
      <c r="AA24" s="1163"/>
      <c r="AB24" s="1146"/>
      <c r="AC24" s="1185"/>
      <c r="AD24" s="1185"/>
      <c r="AE24" s="1185"/>
      <c r="AF24" s="1185"/>
      <c r="AG24" s="1141"/>
      <c r="AH24" s="138"/>
      <c r="AI24" s="138"/>
      <c r="AJ24" s="138"/>
      <c r="AK24" s="138"/>
      <c r="AL24" s="1146"/>
      <c r="AM24" s="1168"/>
      <c r="AN24" s="1166" t="s">
        <v>1274</v>
      </c>
      <c r="AO24" s="1167">
        <v>80.0</v>
      </c>
      <c r="AP24" s="1197"/>
      <c r="AQ24" s="1146"/>
      <c r="AR24" s="135"/>
      <c r="AS24" s="1209" t="s">
        <v>1332</v>
      </c>
      <c r="AT24" s="1222">
        <v>10.0</v>
      </c>
      <c r="AU24" s="1222"/>
    </row>
    <row r="25" ht="14.25" customHeight="1">
      <c r="A25" s="42"/>
      <c r="B25" s="1162"/>
      <c r="C25" s="1163">
        <v>64.0</v>
      </c>
      <c r="D25" s="1164" t="s">
        <v>1637</v>
      </c>
      <c r="E25" s="1141"/>
      <c r="F25" s="1165"/>
      <c r="G25" s="42"/>
      <c r="H25" s="114"/>
      <c r="I25" s="1167">
        <v>2.0</v>
      </c>
      <c r="J25" s="1167" t="s">
        <v>1638</v>
      </c>
      <c r="K25" s="1146"/>
      <c r="L25" s="1232"/>
      <c r="M25" s="1232"/>
      <c r="N25" s="1232"/>
      <c r="O25" s="1232"/>
      <c r="P25" s="1232"/>
      <c r="Q25" s="1146"/>
      <c r="R25" s="1147"/>
      <c r="S25" s="1240" t="s">
        <v>591</v>
      </c>
      <c r="T25" s="1149"/>
      <c r="U25" s="1241" t="s">
        <v>1671</v>
      </c>
      <c r="V25" s="1146"/>
      <c r="W25" s="135"/>
      <c r="X25" s="542" t="s">
        <v>722</v>
      </c>
      <c r="Y25" s="1174" t="s">
        <v>723</v>
      </c>
      <c r="Z25" s="1163"/>
      <c r="AA25" s="1163"/>
      <c r="AB25" s="1146"/>
      <c r="AC25" s="1185"/>
      <c r="AD25" s="1185"/>
      <c r="AE25" s="1185"/>
      <c r="AF25" s="1185"/>
      <c r="AG25" s="1221"/>
      <c r="AH25" s="1185"/>
      <c r="AI25" s="1185"/>
      <c r="AJ25" s="1185"/>
      <c r="AK25" s="1185"/>
      <c r="AL25" s="1146"/>
      <c r="AM25" s="1168"/>
      <c r="AN25" s="1166" t="s">
        <v>1275</v>
      </c>
      <c r="AO25" s="1167">
        <v>80.0</v>
      </c>
      <c r="AP25" s="1197"/>
      <c r="AQ25" s="1146"/>
      <c r="AR25" s="15"/>
      <c r="AS25" s="1209" t="s">
        <v>1333</v>
      </c>
      <c r="AT25" s="1222">
        <v>10.0</v>
      </c>
      <c r="AU25" s="1222"/>
    </row>
    <row r="26" ht="14.25" customHeight="1">
      <c r="A26" s="166" t="s">
        <v>159</v>
      </c>
      <c r="B26" s="1162"/>
      <c r="C26" s="1163">
        <v>64.0</v>
      </c>
      <c r="D26" s="1164" t="s">
        <v>1646</v>
      </c>
      <c r="E26" s="1141"/>
      <c r="F26" s="1165"/>
      <c r="G26" s="1169" t="s">
        <v>304</v>
      </c>
      <c r="H26" s="1170" t="s">
        <v>290</v>
      </c>
      <c r="I26" s="1167" t="s">
        <v>1476</v>
      </c>
      <c r="J26" s="1167" t="s">
        <v>1638</v>
      </c>
      <c r="K26" s="1180"/>
      <c r="L26" s="1232"/>
      <c r="M26" s="1232"/>
      <c r="N26" s="1232"/>
      <c r="O26" s="1232"/>
      <c r="P26" s="1232"/>
      <c r="Q26" s="1146"/>
      <c r="R26" s="1168"/>
      <c r="S26" s="1200" t="s">
        <v>593</v>
      </c>
      <c r="T26" s="1197"/>
      <c r="U26" s="1242"/>
      <c r="V26" s="1146"/>
      <c r="W26" s="135"/>
      <c r="X26" s="542" t="s">
        <v>724</v>
      </c>
      <c r="Y26" s="1174" t="s">
        <v>725</v>
      </c>
      <c r="Z26" s="1163"/>
      <c r="AA26" s="1163"/>
      <c r="AB26" s="1146"/>
      <c r="AC26" s="1185"/>
      <c r="AD26" s="1185"/>
      <c r="AE26" s="1185"/>
      <c r="AF26" s="1185"/>
      <c r="AG26" s="1141"/>
      <c r="AH26" s="1185"/>
      <c r="AI26" s="1185"/>
      <c r="AJ26" s="1185"/>
      <c r="AK26" s="1185"/>
      <c r="AL26" s="1146"/>
      <c r="AM26" s="1243"/>
      <c r="AN26" s="1178" t="s">
        <v>1276</v>
      </c>
      <c r="AO26" s="1167">
        <v>80.0</v>
      </c>
      <c r="AP26" s="1244"/>
      <c r="AQ26" s="1146"/>
      <c r="AR26" s="1165"/>
      <c r="AS26" s="1166"/>
      <c r="AT26" s="1222"/>
      <c r="AU26" s="1222"/>
    </row>
    <row r="27" ht="14.25" customHeight="1">
      <c r="A27" s="39"/>
      <c r="B27" s="1162"/>
      <c r="C27" s="1163">
        <v>64.0</v>
      </c>
      <c r="D27" s="1164" t="s">
        <v>1646</v>
      </c>
      <c r="E27" s="1141"/>
      <c r="F27" s="1245"/>
      <c r="G27" s="39"/>
      <c r="H27" s="114"/>
      <c r="I27" s="1246" t="s">
        <v>1476</v>
      </c>
      <c r="J27" s="1246" t="s">
        <v>1638</v>
      </c>
      <c r="K27" s="1146"/>
      <c r="L27" s="1232"/>
      <c r="M27" s="1232"/>
      <c r="N27" s="1232"/>
      <c r="O27" s="1232"/>
      <c r="P27" s="1232"/>
      <c r="Q27" s="1146"/>
      <c r="R27" s="1237"/>
      <c r="S27" s="1212" t="s">
        <v>594</v>
      </c>
      <c r="T27" s="1238"/>
      <c r="U27" s="1242"/>
      <c r="V27" s="1146"/>
      <c r="W27" s="135"/>
      <c r="X27" s="542" t="s">
        <v>726</v>
      </c>
      <c r="Y27" s="1174" t="s">
        <v>702</v>
      </c>
      <c r="Z27" s="1163"/>
      <c r="AA27" s="1163"/>
      <c r="AB27" s="1146"/>
      <c r="AC27" s="1185"/>
      <c r="AD27" s="1185"/>
      <c r="AE27" s="1185"/>
      <c r="AF27" s="1185"/>
      <c r="AG27" s="1141"/>
      <c r="AH27" s="1185"/>
      <c r="AI27" s="1185"/>
      <c r="AJ27" s="1185"/>
      <c r="AK27" s="1185"/>
      <c r="AL27" s="1221"/>
      <c r="AM27" s="1135" t="s">
        <v>399</v>
      </c>
      <c r="AN27" s="1136"/>
      <c r="AO27" s="1136"/>
      <c r="AP27" s="1136"/>
      <c r="AQ27" s="1146"/>
      <c r="AR27" s="1165"/>
      <c r="AS27" s="1210" t="s">
        <v>1336</v>
      </c>
      <c r="AT27" s="1222"/>
      <c r="AU27" s="1222"/>
    </row>
    <row r="28" ht="14.25" customHeight="1">
      <c r="A28" s="42"/>
      <c r="B28" s="1162" t="s">
        <v>160</v>
      </c>
      <c r="C28" s="1163">
        <v>38.0</v>
      </c>
      <c r="D28" s="1247" t="s">
        <v>1672</v>
      </c>
      <c r="E28" s="1248"/>
      <c r="F28" s="1245"/>
      <c r="G28" s="39"/>
      <c r="H28" s="1249" t="s">
        <v>305</v>
      </c>
      <c r="I28" s="1246" t="s">
        <v>1476</v>
      </c>
      <c r="J28" s="1246" t="s">
        <v>1638</v>
      </c>
      <c r="K28" s="1250"/>
      <c r="L28" s="1232"/>
      <c r="M28" s="1232"/>
      <c r="N28" s="1232"/>
      <c r="O28" s="1232"/>
      <c r="P28" s="1232"/>
      <c r="Q28" s="1250"/>
      <c r="R28" s="1237"/>
      <c r="S28" s="1212" t="s">
        <v>595</v>
      </c>
      <c r="T28" s="1238"/>
      <c r="U28" s="1242"/>
      <c r="V28" s="1250"/>
      <c r="W28" s="135"/>
      <c r="X28" s="542" t="s">
        <v>727</v>
      </c>
      <c r="Y28" s="1174" t="s">
        <v>685</v>
      </c>
      <c r="Z28" s="1251"/>
      <c r="AA28" s="1251"/>
      <c r="AB28" s="1250"/>
      <c r="AC28" s="1185"/>
      <c r="AD28" s="1185"/>
      <c r="AE28" s="1185"/>
      <c r="AF28" s="1185"/>
      <c r="AG28" s="138"/>
      <c r="AH28" s="1185"/>
      <c r="AI28" s="1185"/>
      <c r="AJ28" s="1185"/>
      <c r="AK28" s="1185"/>
      <c r="AL28" s="138"/>
      <c r="AM28" s="1252"/>
      <c r="AN28" s="1253" t="s">
        <v>1277</v>
      </c>
      <c r="AO28" s="1225">
        <v>2.0</v>
      </c>
      <c r="AP28" s="1225" t="s">
        <v>1638</v>
      </c>
      <c r="AQ28" s="1236"/>
      <c r="AR28" s="1177"/>
      <c r="AS28" s="446"/>
      <c r="AT28" s="1222"/>
      <c r="AU28" s="1222"/>
    </row>
    <row r="29" ht="14.25" customHeight="1">
      <c r="A29" s="166" t="s">
        <v>161</v>
      </c>
      <c r="B29" s="1203" t="s">
        <v>162</v>
      </c>
      <c r="C29" s="1204">
        <v>38.0</v>
      </c>
      <c r="D29" s="1254" t="s">
        <v>1672</v>
      </c>
      <c r="E29" s="1248"/>
      <c r="F29" s="1165"/>
      <c r="G29" s="39"/>
      <c r="H29" s="114"/>
      <c r="I29" s="1167" t="s">
        <v>1476</v>
      </c>
      <c r="J29" s="1167" t="s">
        <v>1638</v>
      </c>
      <c r="K29" s="1250"/>
      <c r="L29" s="1232"/>
      <c r="M29" s="1232"/>
      <c r="N29" s="1232"/>
      <c r="O29" s="1232"/>
      <c r="P29" s="1232"/>
      <c r="Q29" s="1250"/>
      <c r="R29" s="1168"/>
      <c r="S29" s="1200" t="s">
        <v>596</v>
      </c>
      <c r="T29" s="1197"/>
      <c r="U29" s="1242"/>
      <c r="V29" s="1250"/>
      <c r="W29" s="135"/>
      <c r="X29" s="542" t="s">
        <v>728</v>
      </c>
      <c r="Y29" s="1174" t="s">
        <v>729</v>
      </c>
      <c r="Z29" s="1251"/>
      <c r="AA29" s="1251"/>
      <c r="AB29" s="1250"/>
      <c r="AC29" s="1185"/>
      <c r="AD29" s="1185"/>
      <c r="AE29" s="1185"/>
      <c r="AF29" s="1185"/>
      <c r="AG29" s="1248"/>
      <c r="AH29" s="1185"/>
      <c r="AI29" s="1185"/>
      <c r="AJ29" s="1185"/>
      <c r="AK29" s="1185"/>
      <c r="AL29" s="1248"/>
      <c r="AM29" s="1245"/>
      <c r="AN29" s="1181" t="s">
        <v>1278</v>
      </c>
      <c r="AO29" s="1246" t="s">
        <v>1476</v>
      </c>
      <c r="AP29" s="1246" t="s">
        <v>1638</v>
      </c>
      <c r="AQ29" s="1250"/>
      <c r="AR29" s="15"/>
      <c r="AS29" s="114"/>
      <c r="AT29" s="1255">
        <v>10.0</v>
      </c>
      <c r="AU29" s="1255"/>
    </row>
    <row r="30" ht="14.25" customHeight="1">
      <c r="A30" s="183" t="s">
        <v>163</v>
      </c>
      <c r="B30" s="184" t="s">
        <v>164</v>
      </c>
      <c r="C30" s="1120"/>
      <c r="D30" s="1121"/>
      <c r="E30" s="1130"/>
      <c r="F30" s="1165"/>
      <c r="G30" s="39"/>
      <c r="H30" s="1170" t="s">
        <v>306</v>
      </c>
      <c r="I30" s="1167">
        <v>24.0</v>
      </c>
      <c r="J30" s="1167">
        <v>16.0</v>
      </c>
      <c r="K30" s="1122"/>
      <c r="L30" s="1232"/>
      <c r="M30" s="1232"/>
      <c r="N30" s="1232"/>
      <c r="O30" s="1232"/>
      <c r="P30" s="1232"/>
      <c r="Q30" s="1130"/>
      <c r="R30" s="1168"/>
      <c r="S30" s="1200" t="s">
        <v>597</v>
      </c>
      <c r="T30" s="1197"/>
      <c r="U30" s="1242"/>
      <c r="V30" s="1130"/>
      <c r="W30" s="135"/>
      <c r="X30" s="542" t="s">
        <v>730</v>
      </c>
      <c r="Y30" s="1174" t="s">
        <v>731</v>
      </c>
      <c r="Z30" s="1206"/>
      <c r="AA30" s="1206"/>
      <c r="AB30" s="1130"/>
      <c r="AC30" s="1185"/>
      <c r="AD30" s="1185"/>
      <c r="AE30" s="1185"/>
      <c r="AF30" s="1185"/>
      <c r="AG30" s="1248"/>
      <c r="AH30" s="1185"/>
      <c r="AI30" s="1185"/>
      <c r="AJ30" s="1185"/>
      <c r="AK30" s="1185"/>
      <c r="AL30" s="1248"/>
      <c r="AM30" s="1245"/>
      <c r="AN30" s="1181" t="s">
        <v>1279</v>
      </c>
      <c r="AO30" s="1246" t="s">
        <v>1476</v>
      </c>
      <c r="AP30" s="1246" t="s">
        <v>1638</v>
      </c>
      <c r="AQ30" s="1256"/>
      <c r="AR30" s="1135" t="s">
        <v>1338</v>
      </c>
      <c r="AS30" s="1136"/>
      <c r="AT30" s="1136"/>
      <c r="AU30" s="1214"/>
    </row>
    <row r="31" ht="14.25" customHeight="1">
      <c r="A31" s="189" t="s">
        <v>165</v>
      </c>
      <c r="B31" s="1138" t="s">
        <v>166</v>
      </c>
      <c r="C31" s="1139">
        <v>64.0</v>
      </c>
      <c r="D31" s="1140" t="s">
        <v>1646</v>
      </c>
      <c r="E31" s="1141"/>
      <c r="F31" s="1165"/>
      <c r="G31" s="39"/>
      <c r="H31" s="114"/>
      <c r="I31" s="1167">
        <v>24.0</v>
      </c>
      <c r="J31" s="1167">
        <v>16.0</v>
      </c>
      <c r="K31" s="1146"/>
      <c r="L31" s="1232"/>
      <c r="M31" s="1232"/>
      <c r="N31" s="1232"/>
      <c r="O31" s="1232"/>
      <c r="P31" s="1232"/>
      <c r="Q31" s="1146"/>
      <c r="R31" s="1168"/>
      <c r="S31" s="1200" t="s">
        <v>598</v>
      </c>
      <c r="T31" s="1197"/>
      <c r="U31" s="1242"/>
      <c r="V31" s="1146"/>
      <c r="W31" s="135"/>
      <c r="X31" s="542" t="s">
        <v>732</v>
      </c>
      <c r="Y31" s="1174" t="s">
        <v>733</v>
      </c>
      <c r="Z31" s="1163"/>
      <c r="AA31" s="1163"/>
      <c r="AB31" s="1146"/>
      <c r="AC31" s="1185"/>
      <c r="AD31" s="1185"/>
      <c r="AE31" s="1185"/>
      <c r="AF31" s="1185"/>
      <c r="AG31" s="1207"/>
      <c r="AH31" s="1185"/>
      <c r="AI31" s="1185"/>
      <c r="AJ31" s="1185"/>
      <c r="AK31" s="1185"/>
      <c r="AL31" s="1207"/>
      <c r="AM31" s="1165"/>
      <c r="AN31" s="1166" t="s">
        <v>1280</v>
      </c>
      <c r="AO31" s="1167">
        <v>2.0</v>
      </c>
      <c r="AP31" s="1167" t="s">
        <v>1638</v>
      </c>
      <c r="AQ31" s="1130"/>
      <c r="AR31" s="1147"/>
      <c r="AS31" s="1240" t="s">
        <v>1341</v>
      </c>
      <c r="AT31" s="1145">
        <v>22.0</v>
      </c>
      <c r="AU31" s="1145"/>
    </row>
    <row r="32" ht="14.25" customHeight="1">
      <c r="A32" s="167"/>
      <c r="B32" s="1162" t="s">
        <v>167</v>
      </c>
      <c r="C32" s="1163">
        <v>64.0</v>
      </c>
      <c r="D32" s="1164" t="s">
        <v>1646</v>
      </c>
      <c r="E32" s="1141"/>
      <c r="F32" s="1165"/>
      <c r="G32" s="42"/>
      <c r="H32" s="1166" t="s">
        <v>307</v>
      </c>
      <c r="I32" s="1167">
        <v>24.0</v>
      </c>
      <c r="J32" s="1167">
        <v>16.0</v>
      </c>
      <c r="K32" s="1146"/>
      <c r="L32" s="1232"/>
      <c r="M32" s="1232"/>
      <c r="N32" s="1232"/>
      <c r="O32" s="1232"/>
      <c r="P32" s="1232"/>
      <c r="Q32" s="1146"/>
      <c r="R32" s="1168"/>
      <c r="S32" s="1200" t="s">
        <v>599</v>
      </c>
      <c r="T32" s="1197"/>
      <c r="U32" s="1242"/>
      <c r="V32" s="1146"/>
      <c r="W32" s="135"/>
      <c r="X32" s="542" t="s">
        <v>734</v>
      </c>
      <c r="Y32" s="1174" t="s">
        <v>735</v>
      </c>
      <c r="Z32" s="1163"/>
      <c r="AA32" s="1163"/>
      <c r="AB32" s="1146"/>
      <c r="AC32" s="1185"/>
      <c r="AD32" s="1185"/>
      <c r="AE32" s="1185"/>
      <c r="AF32" s="1185"/>
      <c r="AG32" s="1141"/>
      <c r="AH32" s="1185"/>
      <c r="AI32" s="1185"/>
      <c r="AJ32" s="1185"/>
      <c r="AK32" s="1185"/>
      <c r="AL32" s="1141"/>
      <c r="AM32" s="1165"/>
      <c r="AN32" s="1166" t="s">
        <v>1281</v>
      </c>
      <c r="AO32" s="1167">
        <v>2.0</v>
      </c>
      <c r="AP32" s="1167" t="s">
        <v>1638</v>
      </c>
      <c r="AQ32" s="1146"/>
      <c r="AR32" s="1177"/>
      <c r="AS32" s="1202" t="s">
        <v>1343</v>
      </c>
      <c r="AT32" s="1179">
        <v>22.0</v>
      </c>
      <c r="AU32" s="1179"/>
    </row>
    <row r="33" ht="14.25" customHeight="1">
      <c r="A33" s="167"/>
      <c r="B33" s="1162" t="s">
        <v>168</v>
      </c>
      <c r="C33" s="1163">
        <v>64.0</v>
      </c>
      <c r="D33" s="1164" t="s">
        <v>1646</v>
      </c>
      <c r="E33" s="1141"/>
      <c r="F33" s="1177"/>
      <c r="G33" s="1169" t="s">
        <v>308</v>
      </c>
      <c r="H33" s="1170" t="s">
        <v>309</v>
      </c>
      <c r="I33" s="1179" t="s">
        <v>1476</v>
      </c>
      <c r="J33" s="1179" t="s">
        <v>1673</v>
      </c>
      <c r="K33" s="1146"/>
      <c r="L33" s="1232"/>
      <c r="M33" s="1232"/>
      <c r="N33" s="1232"/>
      <c r="O33" s="1232"/>
      <c r="P33" s="1232"/>
      <c r="Q33" s="1146"/>
      <c r="R33" s="1168"/>
      <c r="S33" s="1200" t="s">
        <v>600</v>
      </c>
      <c r="T33" s="1197"/>
      <c r="U33" s="1242"/>
      <c r="V33" s="1146"/>
      <c r="W33" s="135"/>
      <c r="X33" s="542" t="s">
        <v>736</v>
      </c>
      <c r="Y33" s="1174" t="s">
        <v>737</v>
      </c>
      <c r="Z33" s="1163"/>
      <c r="AA33" s="1163"/>
      <c r="AB33" s="1146"/>
      <c r="AC33" s="1185"/>
      <c r="AD33" s="1185"/>
      <c r="AE33" s="1257"/>
      <c r="AF33" s="1257"/>
      <c r="AG33" s="1141"/>
      <c r="AH33" s="1185"/>
      <c r="AI33" s="1185"/>
      <c r="AJ33" s="1185"/>
      <c r="AK33" s="1185"/>
      <c r="AL33" s="1141"/>
      <c r="AM33" s="1165"/>
      <c r="AN33" s="1166" t="s">
        <v>1282</v>
      </c>
      <c r="AO33" s="1167">
        <v>2.0</v>
      </c>
      <c r="AP33" s="1167" t="s">
        <v>1638</v>
      </c>
      <c r="AQ33" s="1180"/>
      <c r="AR33" s="1123" t="s">
        <v>1344</v>
      </c>
      <c r="AS33" s="1125"/>
      <c r="AT33" s="1125"/>
      <c r="AU33" s="1125"/>
    </row>
    <row r="34" ht="14.25" customHeight="1">
      <c r="A34" s="167" t="s">
        <v>169</v>
      </c>
      <c r="B34" s="1162"/>
      <c r="C34" s="1163">
        <v>64.0</v>
      </c>
      <c r="D34" s="1164" t="s">
        <v>1637</v>
      </c>
      <c r="E34" s="1221"/>
      <c r="F34" s="1123" t="s">
        <v>310</v>
      </c>
      <c r="G34" s="1125"/>
      <c r="H34" s="1125"/>
      <c r="I34" s="1125"/>
      <c r="J34" s="1125"/>
      <c r="K34" s="1146"/>
      <c r="L34" s="1232"/>
      <c r="M34" s="1232"/>
      <c r="N34" s="1232"/>
      <c r="O34" s="1232"/>
      <c r="P34" s="1232"/>
      <c r="Q34" s="1146"/>
      <c r="R34" s="1168"/>
      <c r="S34" s="1200" t="s">
        <v>601</v>
      </c>
      <c r="T34" s="1197"/>
      <c r="U34" s="1242"/>
      <c r="V34" s="1146"/>
      <c r="W34" s="135"/>
      <c r="X34" s="542" t="s">
        <v>738</v>
      </c>
      <c r="Y34" s="1174" t="s">
        <v>739</v>
      </c>
      <c r="Z34" s="1163"/>
      <c r="AA34" s="1163"/>
      <c r="AB34" s="1146"/>
      <c r="AC34" s="1185"/>
      <c r="AD34" s="1185"/>
      <c r="AE34" s="1257"/>
      <c r="AF34" s="1257"/>
      <c r="AG34" s="1141"/>
      <c r="AH34" s="1185"/>
      <c r="AI34" s="1185"/>
      <c r="AJ34" s="1185"/>
      <c r="AK34" s="1185"/>
      <c r="AL34" s="1141"/>
      <c r="AM34" s="1165"/>
      <c r="AN34" s="1166" t="s">
        <v>1283</v>
      </c>
      <c r="AO34" s="1167" t="s">
        <v>1476</v>
      </c>
      <c r="AP34" s="1167" t="s">
        <v>1638</v>
      </c>
      <c r="AQ34" s="1146"/>
      <c r="AR34" s="1147"/>
      <c r="AS34" s="1144" t="s">
        <v>1345</v>
      </c>
      <c r="AT34" s="1258">
        <v>26.0</v>
      </c>
      <c r="AU34" s="1258">
        <v>2.0</v>
      </c>
    </row>
    <row r="35" ht="14.25" customHeight="1">
      <c r="A35" s="166" t="s">
        <v>170</v>
      </c>
      <c r="B35" s="1203"/>
      <c r="C35" s="1204">
        <v>64.0</v>
      </c>
      <c r="D35" s="1205" t="s">
        <v>1674</v>
      </c>
      <c r="E35" s="1141"/>
      <c r="F35" s="1147"/>
      <c r="G35" s="1148" t="s">
        <v>311</v>
      </c>
      <c r="H35" s="1144" t="s">
        <v>312</v>
      </c>
      <c r="I35" s="1145">
        <v>2.0</v>
      </c>
      <c r="J35" s="1145" t="s">
        <v>1638</v>
      </c>
      <c r="K35" s="1146"/>
      <c r="L35" s="1232"/>
      <c r="M35" s="1232"/>
      <c r="N35" s="1232"/>
      <c r="O35" s="1232"/>
      <c r="P35" s="1232"/>
      <c r="Q35" s="1141"/>
      <c r="R35" s="1168"/>
      <c r="S35" s="1200" t="s">
        <v>602</v>
      </c>
      <c r="T35" s="1197"/>
      <c r="U35" s="1242"/>
      <c r="V35" s="1146"/>
      <c r="W35" s="135"/>
      <c r="X35" s="542" t="s">
        <v>740</v>
      </c>
      <c r="Y35" s="1174" t="s">
        <v>741</v>
      </c>
      <c r="Z35" s="1163"/>
      <c r="AA35" s="1163"/>
      <c r="AB35" s="1146"/>
      <c r="AC35" s="1185"/>
      <c r="AD35" s="1185"/>
      <c r="AE35" s="1257"/>
      <c r="AF35" s="1257"/>
      <c r="AG35" s="1141"/>
      <c r="AH35" s="1185"/>
      <c r="AI35" s="1185"/>
      <c r="AJ35" s="1185"/>
      <c r="AK35" s="1185"/>
      <c r="AL35" s="1141"/>
      <c r="AM35" s="1165"/>
      <c r="AN35" s="1166" t="s">
        <v>1284</v>
      </c>
      <c r="AO35" s="1167">
        <v>2.0</v>
      </c>
      <c r="AP35" s="1167" t="s">
        <v>1638</v>
      </c>
      <c r="AQ35" s="1146"/>
      <c r="AR35" s="1165"/>
      <c r="AS35" s="1166" t="s">
        <v>1346</v>
      </c>
      <c r="AT35" s="1259">
        <v>26.0</v>
      </c>
      <c r="AU35" s="1259">
        <v>2.0</v>
      </c>
    </row>
    <row r="36" ht="14.25" customHeight="1">
      <c r="A36" s="220" t="s">
        <v>180</v>
      </c>
      <c r="B36" s="1260"/>
      <c r="C36" s="1261"/>
      <c r="D36" s="1164"/>
      <c r="E36" s="1141"/>
      <c r="F36" s="1165"/>
      <c r="G36" s="1143"/>
      <c r="H36" s="1166" t="s">
        <v>320</v>
      </c>
      <c r="I36" s="1167">
        <v>2.0</v>
      </c>
      <c r="J36" s="1167" t="s">
        <v>1638</v>
      </c>
      <c r="K36" s="1146"/>
      <c r="L36" s="1232"/>
      <c r="M36" s="1232"/>
      <c r="N36" s="1232"/>
      <c r="O36" s="1232"/>
      <c r="P36" s="1232"/>
      <c r="Q36" s="1221"/>
      <c r="R36" s="1123" t="s">
        <v>607</v>
      </c>
      <c r="S36" s="1262"/>
      <c r="T36" s="1197"/>
      <c r="U36" s="1242"/>
      <c r="V36" s="1180"/>
      <c r="W36" s="135"/>
      <c r="X36" s="542" t="s">
        <v>742</v>
      </c>
      <c r="Y36" s="1174" t="s">
        <v>743</v>
      </c>
      <c r="Z36" s="1206"/>
      <c r="AA36" s="1206"/>
      <c r="AB36" s="1146"/>
      <c r="AC36" s="1185"/>
      <c r="AD36" s="1185"/>
      <c r="AE36" s="1185"/>
      <c r="AF36" s="1185"/>
      <c r="AG36" s="1141"/>
      <c r="AH36" s="1185"/>
      <c r="AI36" s="1185"/>
      <c r="AJ36" s="1185"/>
      <c r="AK36" s="1185"/>
      <c r="AL36" s="1141"/>
      <c r="AM36" s="1177"/>
      <c r="AN36" s="1178" t="s">
        <v>1289</v>
      </c>
      <c r="AO36" s="1179" t="s">
        <v>1476</v>
      </c>
      <c r="AP36" s="1179" t="s">
        <v>1638</v>
      </c>
      <c r="AQ36" s="1146"/>
      <c r="AR36" s="1177"/>
      <c r="AS36" s="1202" t="s">
        <v>1350</v>
      </c>
      <c r="AT36" s="1179" t="s">
        <v>1675</v>
      </c>
      <c r="AU36" s="1263"/>
    </row>
    <row r="37" ht="14.25" customHeight="1">
      <c r="A37" s="167" t="s">
        <v>183</v>
      </c>
      <c r="B37" s="1162" t="s">
        <v>1676</v>
      </c>
      <c r="C37" s="1163">
        <v>55.0</v>
      </c>
      <c r="D37" s="1164" t="s">
        <v>1637</v>
      </c>
      <c r="E37" s="1141"/>
      <c r="F37" s="1165"/>
      <c r="G37" s="39"/>
      <c r="H37" s="1166" t="s">
        <v>321</v>
      </c>
      <c r="I37" s="1167">
        <v>2.0</v>
      </c>
      <c r="J37" s="1167" t="s">
        <v>1638</v>
      </c>
      <c r="K37" s="1146"/>
      <c r="L37" s="1232"/>
      <c r="M37" s="1232"/>
      <c r="N37" s="1232"/>
      <c r="O37" s="1232"/>
      <c r="P37" s="1232"/>
      <c r="Q37" s="1221"/>
      <c r="R37" s="1142"/>
      <c r="S37" s="1240" t="s">
        <v>608</v>
      </c>
      <c r="T37" s="1149"/>
      <c r="U37" s="1242"/>
      <c r="V37" s="1180"/>
      <c r="W37" s="135"/>
      <c r="X37" s="542" t="s">
        <v>744</v>
      </c>
      <c r="Y37" s="1174" t="s">
        <v>745</v>
      </c>
      <c r="Z37" s="1163"/>
      <c r="AA37" s="1163"/>
      <c r="AB37" s="1146"/>
      <c r="AC37" s="1185"/>
      <c r="AD37" s="1185"/>
      <c r="AE37" s="1185"/>
      <c r="AF37" s="1185"/>
      <c r="AG37" s="1141"/>
      <c r="AH37" s="1185"/>
      <c r="AI37" s="1185"/>
      <c r="AJ37" s="1185"/>
      <c r="AK37" s="1185"/>
      <c r="AL37" s="1141"/>
      <c r="AM37" s="1135" t="s">
        <v>1248</v>
      </c>
      <c r="AN37" s="1136"/>
      <c r="AO37" s="1136"/>
      <c r="AP37" s="1136"/>
      <c r="AQ37" s="1146"/>
      <c r="AR37" s="1123" t="s">
        <v>1351</v>
      </c>
      <c r="AS37" s="1125"/>
      <c r="AT37" s="1125"/>
      <c r="AU37" s="1217"/>
    </row>
    <row r="38" ht="14.25" customHeight="1">
      <c r="A38" s="167"/>
      <c r="B38" s="1162"/>
      <c r="C38" s="1163">
        <v>55.0</v>
      </c>
      <c r="D38" s="1164" t="s">
        <v>1637</v>
      </c>
      <c r="E38" s="1141"/>
      <c r="F38" s="1165"/>
      <c r="G38" s="39"/>
      <c r="H38" s="1166" t="s">
        <v>322</v>
      </c>
      <c r="I38" s="1167" t="s">
        <v>1476</v>
      </c>
      <c r="J38" s="1167" t="s">
        <v>1638</v>
      </c>
      <c r="K38" s="1146"/>
      <c r="L38" s="1232"/>
      <c r="M38" s="1232"/>
      <c r="N38" s="1232"/>
      <c r="O38" s="1232"/>
      <c r="P38" s="1232"/>
      <c r="Q38" s="1221"/>
      <c r="R38" s="1165"/>
      <c r="S38" s="1200" t="s">
        <v>611</v>
      </c>
      <c r="T38" s="1197"/>
      <c r="U38" s="1242"/>
      <c r="V38" s="1180"/>
      <c r="W38" s="135"/>
      <c r="X38" s="542" t="s">
        <v>746</v>
      </c>
      <c r="Y38" s="1174" t="s">
        <v>747</v>
      </c>
      <c r="Z38" s="1206"/>
      <c r="AA38" s="1206"/>
      <c r="AB38" s="1146"/>
      <c r="AC38" s="1185"/>
      <c r="AD38" s="1185"/>
      <c r="AE38" s="1185"/>
      <c r="AF38" s="1185"/>
      <c r="AG38" s="1141"/>
      <c r="AH38" s="1185"/>
      <c r="AI38" s="1185"/>
      <c r="AJ38" s="1185"/>
      <c r="AK38" s="1185"/>
      <c r="AL38" s="1141"/>
      <c r="AM38" s="1264"/>
      <c r="AN38" s="1234" t="s">
        <v>1670</v>
      </c>
      <c r="AO38" s="1161">
        <v>12.0</v>
      </c>
      <c r="AP38" s="1161"/>
      <c r="AQ38" s="1146"/>
      <c r="AR38" s="1265"/>
      <c r="AS38" s="1266" t="s">
        <v>1353</v>
      </c>
      <c r="AT38" s="1267">
        <v>25.0</v>
      </c>
      <c r="AU38" s="1267">
        <v>243.0</v>
      </c>
    </row>
    <row r="39" ht="14.25" customHeight="1">
      <c r="A39" s="167"/>
      <c r="B39" s="1162"/>
      <c r="C39" s="1163"/>
      <c r="D39" s="1164"/>
      <c r="E39" s="1141"/>
      <c r="F39" s="1165"/>
      <c r="G39" s="39"/>
      <c r="H39" s="1166" t="s">
        <v>323</v>
      </c>
      <c r="I39" s="1167">
        <v>2.0</v>
      </c>
      <c r="J39" s="1167" t="s">
        <v>1638</v>
      </c>
      <c r="K39" s="1146"/>
      <c r="L39" s="1232"/>
      <c r="M39" s="1232"/>
      <c r="N39" s="1232"/>
      <c r="O39" s="1232"/>
      <c r="P39" s="1232"/>
      <c r="Q39" s="1221"/>
      <c r="R39" s="1177"/>
      <c r="S39" s="1202" t="s">
        <v>331</v>
      </c>
      <c r="T39" s="1244"/>
      <c r="U39" s="1268"/>
      <c r="V39" s="1180"/>
      <c r="W39" s="135"/>
      <c r="X39" s="546" t="s">
        <v>748</v>
      </c>
      <c r="Y39" s="1269"/>
      <c r="Z39" s="1204"/>
      <c r="AA39" s="1204"/>
      <c r="AB39" s="1146"/>
      <c r="AC39" s="1185"/>
      <c r="AD39" s="1185"/>
      <c r="AE39" s="1185"/>
      <c r="AF39" s="1185"/>
      <c r="AG39" s="1141"/>
      <c r="AH39" s="1185"/>
      <c r="AI39" s="1185"/>
      <c r="AJ39" s="1185"/>
      <c r="AK39" s="1185"/>
      <c r="AL39" s="1141"/>
      <c r="AM39" s="1135" t="s">
        <v>459</v>
      </c>
      <c r="AN39" s="1136"/>
      <c r="AO39" s="1136"/>
      <c r="AP39" s="1136"/>
      <c r="AQ39" s="1146"/>
      <c r="AR39" s="1123" t="s">
        <v>1354</v>
      </c>
      <c r="AS39" s="1125"/>
      <c r="AT39" s="1125"/>
      <c r="AU39" s="1125"/>
    </row>
    <row r="40" ht="14.25" customHeight="1">
      <c r="A40" s="167"/>
      <c r="B40" s="1162" t="s">
        <v>186</v>
      </c>
      <c r="C40" s="1163">
        <v>55.0</v>
      </c>
      <c r="D40" s="1164" t="s">
        <v>1637</v>
      </c>
      <c r="E40" s="1141"/>
      <c r="F40" s="1165"/>
      <c r="G40" s="42"/>
      <c r="H40" s="1166" t="s">
        <v>324</v>
      </c>
      <c r="I40" s="1167" t="s">
        <v>1476</v>
      </c>
      <c r="J40" s="1167" t="s">
        <v>1638</v>
      </c>
      <c r="K40" s="1146"/>
      <c r="L40" s="1232"/>
      <c r="M40" s="1232"/>
      <c r="N40" s="1232"/>
      <c r="O40" s="1232"/>
      <c r="P40" s="1232"/>
      <c r="Q40" s="1221"/>
      <c r="R40" s="1123" t="s">
        <v>612</v>
      </c>
      <c r="S40" s="1125"/>
      <c r="T40" s="1123"/>
      <c r="U40" s="1125"/>
      <c r="V40" s="1180"/>
      <c r="W40" s="135"/>
      <c r="X40" s="1270" t="s">
        <v>749</v>
      </c>
      <c r="Y40" s="1181" t="s">
        <v>688</v>
      </c>
      <c r="Z40" s="1246">
        <v>75.0</v>
      </c>
      <c r="AA40" s="1238"/>
      <c r="AB40" s="1146"/>
      <c r="AC40" s="1185"/>
      <c r="AD40" s="1185"/>
      <c r="AE40" s="1185"/>
      <c r="AF40" s="1185"/>
      <c r="AG40" s="1141"/>
      <c r="AH40" s="1185"/>
      <c r="AI40" s="1185"/>
      <c r="AJ40" s="1185"/>
      <c r="AK40" s="1185"/>
      <c r="AL40" s="1141"/>
      <c r="AM40" s="1142"/>
      <c r="AN40" s="1158" t="s">
        <v>458</v>
      </c>
      <c r="AO40" s="1145">
        <v>1.0</v>
      </c>
      <c r="AP40" s="1145" t="s">
        <v>1677</v>
      </c>
      <c r="AQ40" s="1146"/>
      <c r="AR40" s="1265"/>
      <c r="AS40" s="1160" t="s">
        <v>1356</v>
      </c>
      <c r="AT40" s="1267">
        <v>13.0</v>
      </c>
      <c r="AU40" s="1267">
        <v>20.0</v>
      </c>
    </row>
    <row r="41" ht="14.25" customHeight="1">
      <c r="A41" s="167" t="s">
        <v>188</v>
      </c>
      <c r="B41" s="1162" t="s">
        <v>189</v>
      </c>
      <c r="C41" s="1163">
        <v>55.0</v>
      </c>
      <c r="D41" s="1164" t="s">
        <v>1678</v>
      </c>
      <c r="E41" s="1141"/>
      <c r="F41" s="1165"/>
      <c r="G41" s="1271" t="s">
        <v>325</v>
      </c>
      <c r="H41" s="1166"/>
      <c r="I41" s="1167" t="s">
        <v>1476</v>
      </c>
      <c r="J41" s="1167" t="s">
        <v>1638</v>
      </c>
      <c r="K41" s="1146"/>
      <c r="L41" s="1232"/>
      <c r="M41" s="1232"/>
      <c r="N41" s="1232"/>
      <c r="O41" s="1232"/>
      <c r="P41" s="1232"/>
      <c r="Q41" s="1141"/>
      <c r="R41" s="1272" t="s">
        <v>613</v>
      </c>
      <c r="S41" s="1151"/>
      <c r="T41" s="1273"/>
      <c r="U41" s="1273"/>
      <c r="V41" s="1146"/>
      <c r="W41" s="135"/>
      <c r="X41" s="1270" t="s">
        <v>750</v>
      </c>
      <c r="Y41" s="1181" t="s">
        <v>751</v>
      </c>
      <c r="Z41" s="1246">
        <v>76.0</v>
      </c>
      <c r="AA41" s="1238"/>
      <c r="AB41" s="1146"/>
      <c r="AC41" s="1185"/>
      <c r="AD41" s="1185"/>
      <c r="AE41" s="1185"/>
      <c r="AF41" s="1185"/>
      <c r="AG41" s="1141"/>
      <c r="AH41" s="1185"/>
      <c r="AI41" s="1185"/>
      <c r="AJ41" s="1185"/>
      <c r="AK41" s="1185"/>
      <c r="AL41" s="1221"/>
      <c r="AM41" s="1177"/>
      <c r="AN41" s="1170" t="s">
        <v>1292</v>
      </c>
      <c r="AO41" s="1167">
        <v>1.0</v>
      </c>
      <c r="AP41" s="1167" t="s">
        <v>1679</v>
      </c>
      <c r="AQ41" s="1180"/>
      <c r="AR41" s="1123" t="s">
        <v>1357</v>
      </c>
      <c r="AS41" s="1125"/>
      <c r="AT41" s="1125"/>
      <c r="AU41" s="1217"/>
    </row>
    <row r="42" ht="15.75" customHeight="1">
      <c r="A42" s="167"/>
      <c r="B42" s="1162"/>
      <c r="C42" s="1163">
        <v>55.0</v>
      </c>
      <c r="D42" s="1164" t="s">
        <v>1678</v>
      </c>
      <c r="E42" s="1141"/>
      <c r="F42" s="1165"/>
      <c r="G42" s="1271" t="s">
        <v>326</v>
      </c>
      <c r="H42" s="1166" t="s">
        <v>327</v>
      </c>
      <c r="I42" s="1167" t="s">
        <v>1476</v>
      </c>
      <c r="J42" s="1167" t="s">
        <v>1638</v>
      </c>
      <c r="K42" s="1146"/>
      <c r="L42" s="1232"/>
      <c r="M42" s="1232"/>
      <c r="N42" s="1232"/>
      <c r="O42" s="1232"/>
      <c r="P42" s="1232"/>
      <c r="Q42" s="1141"/>
      <c r="R42" s="1199" t="s">
        <v>615</v>
      </c>
      <c r="S42" s="1172"/>
      <c r="T42" s="1274"/>
      <c r="U42" s="1274"/>
      <c r="V42" s="1146"/>
      <c r="W42" s="135"/>
      <c r="X42" s="122" t="s">
        <v>752</v>
      </c>
      <c r="Y42" s="1181" t="s">
        <v>753</v>
      </c>
      <c r="Z42" s="1246">
        <v>77.0</v>
      </c>
      <c r="AA42" s="1238"/>
      <c r="AB42" s="1146"/>
      <c r="AC42" s="1185"/>
      <c r="AD42" s="1185"/>
      <c r="AE42" s="1185"/>
      <c r="AF42" s="1185"/>
      <c r="AG42" s="1141"/>
      <c r="AH42" s="1185"/>
      <c r="AI42" s="1185"/>
      <c r="AJ42" s="1185"/>
      <c r="AK42" s="1185"/>
      <c r="AL42" s="1141"/>
      <c r="AM42" s="1185"/>
      <c r="AN42" s="1185"/>
      <c r="AO42" s="1275"/>
      <c r="AP42" s="1275"/>
      <c r="AQ42" s="1146"/>
      <c r="AR42" s="1147"/>
      <c r="AS42" s="1144" t="s">
        <v>1359</v>
      </c>
      <c r="AT42" s="1145">
        <v>23.0</v>
      </c>
      <c r="AU42" s="1258" t="s">
        <v>1680</v>
      </c>
    </row>
    <row r="43" ht="14.25" customHeight="1">
      <c r="A43" s="167"/>
      <c r="B43" s="1162"/>
      <c r="C43" s="1163">
        <v>55.0</v>
      </c>
      <c r="D43" s="1164" t="s">
        <v>1678</v>
      </c>
      <c r="E43" s="1141"/>
      <c r="F43" s="1177"/>
      <c r="G43" s="1169" t="s">
        <v>328</v>
      </c>
      <c r="H43" s="1170"/>
      <c r="I43" s="1179">
        <v>2.0</v>
      </c>
      <c r="J43" s="1179" t="s">
        <v>1638</v>
      </c>
      <c r="K43" s="1146"/>
      <c r="L43" s="1232"/>
      <c r="M43" s="1232"/>
      <c r="N43" s="1232"/>
      <c r="O43" s="1232"/>
      <c r="P43" s="1232"/>
      <c r="Q43" s="1141"/>
      <c r="R43" s="1199" t="s">
        <v>616</v>
      </c>
      <c r="S43" s="1172"/>
      <c r="T43" s="1274"/>
      <c r="U43" s="1274"/>
      <c r="V43" s="1146"/>
      <c r="W43" s="135"/>
      <c r="X43" s="122" t="s">
        <v>754</v>
      </c>
      <c r="Y43" s="1181" t="s">
        <v>755</v>
      </c>
      <c r="Z43" s="1246">
        <v>78.0</v>
      </c>
      <c r="AA43" s="1238"/>
      <c r="AB43" s="1146"/>
      <c r="AC43" s="1185"/>
      <c r="AD43" s="1185"/>
      <c r="AE43" s="1185"/>
      <c r="AF43" s="1185"/>
      <c r="AG43" s="1141"/>
      <c r="AH43" s="1185"/>
      <c r="AI43" s="1185"/>
      <c r="AJ43" s="1185"/>
      <c r="AK43" s="1185"/>
      <c r="AL43" s="1221"/>
      <c r="AM43" s="1185"/>
      <c r="AN43" s="1185"/>
      <c r="AO43" s="1185"/>
      <c r="AP43" s="1185"/>
      <c r="AQ43" s="1180"/>
      <c r="AR43" s="1165"/>
      <c r="AS43" s="1166" t="s">
        <v>1360</v>
      </c>
      <c r="AT43" s="1167">
        <v>23.0</v>
      </c>
      <c r="AU43" s="1259" t="s">
        <v>1680</v>
      </c>
    </row>
    <row r="44" ht="14.25" customHeight="1">
      <c r="A44" s="167"/>
      <c r="B44" s="1162"/>
      <c r="C44" s="1163">
        <v>55.0</v>
      </c>
      <c r="D44" s="1164" t="s">
        <v>1678</v>
      </c>
      <c r="E44" s="1141"/>
      <c r="F44" s="1123" t="s">
        <v>329</v>
      </c>
      <c r="G44" s="1124" t="s">
        <v>330</v>
      </c>
      <c r="H44" s="1125"/>
      <c r="I44" s="1125"/>
      <c r="J44" s="1125"/>
      <c r="K44" s="1146"/>
      <c r="L44" s="1232"/>
      <c r="M44" s="1232"/>
      <c r="N44" s="1232"/>
      <c r="O44" s="1232"/>
      <c r="P44" s="1232"/>
      <c r="Q44" s="1221"/>
      <c r="R44" s="1199" t="s">
        <v>617</v>
      </c>
      <c r="S44" s="1172"/>
      <c r="T44" s="1274"/>
      <c r="U44" s="1274"/>
      <c r="V44" s="1146"/>
      <c r="W44" s="282" t="s">
        <v>756</v>
      </c>
      <c r="X44" s="183"/>
      <c r="Y44" s="183"/>
      <c r="Z44" s="1276"/>
      <c r="AA44" s="1276"/>
      <c r="AB44" s="1146"/>
      <c r="AC44" s="1185"/>
      <c r="AD44" s="1185"/>
      <c r="AE44" s="1185"/>
      <c r="AF44" s="1185"/>
      <c r="AG44" s="1141"/>
      <c r="AH44" s="1185"/>
      <c r="AI44" s="1185"/>
      <c r="AJ44" s="1185"/>
      <c r="AK44" s="1185"/>
      <c r="AL44" s="1141"/>
      <c r="AM44" s="1185"/>
      <c r="AN44" s="1185"/>
      <c r="AO44" s="1185"/>
      <c r="AP44" s="1185"/>
      <c r="AQ44" s="1146"/>
      <c r="AR44" s="1165"/>
      <c r="AS44" s="1166" t="s">
        <v>1361</v>
      </c>
      <c r="AT44" s="1167">
        <v>23.0</v>
      </c>
      <c r="AU44" s="1259" t="s">
        <v>1680</v>
      </c>
    </row>
    <row r="45" ht="14.25" customHeight="1">
      <c r="A45" s="167"/>
      <c r="B45" s="1162" t="s">
        <v>193</v>
      </c>
      <c r="C45" s="1163">
        <v>55.0</v>
      </c>
      <c r="D45" s="1164" t="s">
        <v>1678</v>
      </c>
      <c r="E45" s="1141"/>
      <c r="F45" s="1142"/>
      <c r="G45" s="1143" t="s">
        <v>331</v>
      </c>
      <c r="H45" s="1144" t="s">
        <v>290</v>
      </c>
      <c r="I45" s="1145">
        <v>2.0</v>
      </c>
      <c r="J45" s="1145" t="s">
        <v>1638</v>
      </c>
      <c r="K45" s="1146"/>
      <c r="L45" s="1232"/>
      <c r="M45" s="1232"/>
      <c r="N45" s="1232"/>
      <c r="O45" s="1232"/>
      <c r="P45" s="1232"/>
      <c r="Q45" s="1141"/>
      <c r="R45" s="1199" t="s">
        <v>618</v>
      </c>
      <c r="S45" s="1172"/>
      <c r="T45" s="1274"/>
      <c r="U45" s="1274"/>
      <c r="V45" s="1146"/>
      <c r="W45" s="1277" t="s">
        <v>757</v>
      </c>
      <c r="X45" s="503"/>
      <c r="Y45" s="1278"/>
      <c r="Z45" s="1139"/>
      <c r="AA45" s="1139"/>
      <c r="AB45" s="1146"/>
      <c r="AC45" s="1185"/>
      <c r="AD45" s="1185"/>
      <c r="AE45" s="1185"/>
      <c r="AF45" s="1185"/>
      <c r="AG45" s="1141"/>
      <c r="AH45" s="1185"/>
      <c r="AI45" s="1185"/>
      <c r="AJ45" s="1185"/>
      <c r="AK45" s="1185"/>
      <c r="AL45" s="1141"/>
      <c r="AM45" s="1185"/>
      <c r="AN45" s="1185"/>
      <c r="AO45" s="1185"/>
      <c r="AP45" s="1185"/>
      <c r="AQ45" s="1180"/>
      <c r="AR45" s="1165"/>
      <c r="AS45" s="1166" t="s">
        <v>1362</v>
      </c>
      <c r="AT45" s="1167">
        <v>23.0</v>
      </c>
      <c r="AU45" s="1259" t="s">
        <v>1680</v>
      </c>
    </row>
    <row r="46" ht="14.25" customHeight="1">
      <c r="A46" s="167"/>
      <c r="B46" s="1162"/>
      <c r="C46" s="1163">
        <v>55.0</v>
      </c>
      <c r="D46" s="1164" t="s">
        <v>1678</v>
      </c>
      <c r="E46" s="1141"/>
      <c r="F46" s="1165"/>
      <c r="G46" s="39"/>
      <c r="H46" s="1170" t="s">
        <v>332</v>
      </c>
      <c r="I46" s="1167">
        <v>2.0</v>
      </c>
      <c r="J46" s="1167" t="s">
        <v>1638</v>
      </c>
      <c r="K46" s="1146"/>
      <c r="L46" s="1232"/>
      <c r="M46" s="1232"/>
      <c r="N46" s="1232"/>
      <c r="O46" s="1232"/>
      <c r="P46" s="1232"/>
      <c r="Q46" s="1141"/>
      <c r="R46" s="1199" t="s">
        <v>619</v>
      </c>
      <c r="S46" s="1172"/>
      <c r="T46" s="1274"/>
      <c r="U46" s="1274"/>
      <c r="V46" s="1146"/>
      <c r="W46" s="135"/>
      <c r="X46" s="293" t="s">
        <v>1681</v>
      </c>
      <c r="Y46" s="1279" t="s">
        <v>1682</v>
      </c>
      <c r="Z46" s="1163"/>
      <c r="AA46" s="1163"/>
      <c r="AB46" s="1146"/>
      <c r="AC46" s="1185"/>
      <c r="AD46" s="1185"/>
      <c r="AE46" s="1185"/>
      <c r="AF46" s="1185"/>
      <c r="AG46" s="1141"/>
      <c r="AH46" s="1185"/>
      <c r="AI46" s="1185"/>
      <c r="AJ46" s="1185"/>
      <c r="AK46" s="1185"/>
      <c r="AL46" s="1141"/>
      <c r="AM46" s="1185"/>
      <c r="AN46" s="1185"/>
      <c r="AO46" s="1185"/>
      <c r="AP46" s="1185"/>
      <c r="AQ46" s="1141"/>
      <c r="AR46" s="1165"/>
      <c r="AS46" s="1166" t="s">
        <v>1363</v>
      </c>
      <c r="AT46" s="1167">
        <v>23.0</v>
      </c>
      <c r="AU46" s="1259" t="s">
        <v>1680</v>
      </c>
    </row>
    <row r="47" ht="14.25" customHeight="1">
      <c r="A47" s="167"/>
      <c r="B47" s="1162"/>
      <c r="C47" s="1163">
        <v>55.0</v>
      </c>
      <c r="D47" s="1164" t="s">
        <v>1678</v>
      </c>
      <c r="E47" s="1141"/>
      <c r="F47" s="1165"/>
      <c r="G47" s="39"/>
      <c r="H47" s="446"/>
      <c r="I47" s="1167">
        <v>2.0</v>
      </c>
      <c r="J47" s="1167" t="s">
        <v>1638</v>
      </c>
      <c r="K47" s="1146"/>
      <c r="L47" s="1232"/>
      <c r="M47" s="1232"/>
      <c r="N47" s="1232"/>
      <c r="O47" s="1232"/>
      <c r="P47" s="1232"/>
      <c r="Q47" s="1141"/>
      <c r="R47" s="1199" t="s">
        <v>620</v>
      </c>
      <c r="S47" s="1172"/>
      <c r="T47" s="1274"/>
      <c r="U47" s="1274"/>
      <c r="V47" s="1180"/>
      <c r="W47" s="135"/>
      <c r="X47" s="293" t="s">
        <v>697</v>
      </c>
      <c r="Y47" s="1279" t="s">
        <v>1682</v>
      </c>
      <c r="Z47" s="1163"/>
      <c r="AA47" s="1163"/>
      <c r="AB47" s="1146"/>
      <c r="AC47" s="1185"/>
      <c r="AD47" s="1185"/>
      <c r="AE47" s="1185"/>
      <c r="AF47" s="1185"/>
      <c r="AG47" s="1141"/>
      <c r="AH47" s="1185"/>
      <c r="AI47" s="1185"/>
      <c r="AJ47" s="1185"/>
      <c r="AK47" s="1185"/>
      <c r="AL47" s="1141"/>
      <c r="AM47" s="1185"/>
      <c r="AN47" s="1185"/>
      <c r="AO47" s="1185"/>
      <c r="AP47" s="1185"/>
      <c r="AQ47" s="1141"/>
      <c r="AR47" s="1165"/>
      <c r="AS47" s="1166" t="s">
        <v>1364</v>
      </c>
      <c r="AT47" s="1167">
        <v>23.0</v>
      </c>
      <c r="AU47" s="1259" t="s">
        <v>1680</v>
      </c>
    </row>
    <row r="48" ht="14.25" customHeight="1">
      <c r="A48" s="167"/>
      <c r="B48" s="1162"/>
      <c r="C48" s="1163">
        <v>55.0</v>
      </c>
      <c r="D48" s="1164" t="s">
        <v>1678</v>
      </c>
      <c r="E48" s="1221"/>
      <c r="F48" s="1165"/>
      <c r="G48" s="39"/>
      <c r="H48" s="446"/>
      <c r="I48" s="1167">
        <v>2.0</v>
      </c>
      <c r="J48" s="1167" t="s">
        <v>1638</v>
      </c>
      <c r="K48" s="1146"/>
      <c r="L48" s="1232"/>
      <c r="M48" s="1232"/>
      <c r="N48" s="1232"/>
      <c r="O48" s="1232"/>
      <c r="P48" s="1232"/>
      <c r="Q48" s="1141"/>
      <c r="R48" s="1199" t="s">
        <v>621</v>
      </c>
      <c r="S48" s="1172"/>
      <c r="T48" s="1274"/>
      <c r="U48" s="1274"/>
      <c r="V48" s="1146"/>
      <c r="W48" s="135"/>
      <c r="X48" s="293" t="s">
        <v>1683</v>
      </c>
      <c r="Y48" s="1279" t="s">
        <v>1682</v>
      </c>
      <c r="Z48" s="1163"/>
      <c r="AA48" s="1163"/>
      <c r="AB48" s="1180"/>
      <c r="AC48" s="1185"/>
      <c r="AD48" s="1185"/>
      <c r="AE48" s="1185"/>
      <c r="AF48" s="1185"/>
      <c r="AG48" s="1141"/>
      <c r="AH48" s="1185"/>
      <c r="AI48" s="1185"/>
      <c r="AJ48" s="1185"/>
      <c r="AK48" s="1185"/>
      <c r="AL48" s="1141"/>
      <c r="AM48" s="1185"/>
      <c r="AN48" s="1185"/>
      <c r="AO48" s="1185"/>
      <c r="AP48" s="1185"/>
      <c r="AQ48" s="1141"/>
      <c r="AR48" s="1165"/>
      <c r="AS48" s="1166" t="s">
        <v>1365</v>
      </c>
      <c r="AT48" s="1167">
        <v>23.0</v>
      </c>
      <c r="AU48" s="1259" t="s">
        <v>1680</v>
      </c>
    </row>
    <row r="49" ht="14.25" customHeight="1">
      <c r="A49" s="167"/>
      <c r="B49" s="1162" t="s">
        <v>194</v>
      </c>
      <c r="C49" s="1163">
        <v>55.0</v>
      </c>
      <c r="D49" s="1164" t="s">
        <v>1678</v>
      </c>
      <c r="E49" s="1141"/>
      <c r="F49" s="1165"/>
      <c r="G49" s="39"/>
      <c r="H49" s="446"/>
      <c r="I49" s="1167">
        <v>2.0</v>
      </c>
      <c r="J49" s="1167" t="s">
        <v>1638</v>
      </c>
      <c r="K49" s="1146"/>
      <c r="L49" s="1232"/>
      <c r="M49" s="1232"/>
      <c r="N49" s="1232"/>
      <c r="O49" s="1232"/>
      <c r="P49" s="1232"/>
      <c r="Q49" s="1141"/>
      <c r="R49" s="1199" t="s">
        <v>622</v>
      </c>
      <c r="S49" s="1172"/>
      <c r="T49" s="1274"/>
      <c r="U49" s="1274"/>
      <c r="V49" s="1146"/>
      <c r="W49" s="135"/>
      <c r="X49" s="293" t="s">
        <v>1684</v>
      </c>
      <c r="Y49" s="1279" t="s">
        <v>1682</v>
      </c>
      <c r="Z49" s="1163"/>
      <c r="AA49" s="1163"/>
      <c r="AB49" s="1146"/>
      <c r="AC49" s="1185"/>
      <c r="AD49" s="1185"/>
      <c r="AE49" s="1185"/>
      <c r="AF49" s="1185"/>
      <c r="AG49" s="1141"/>
      <c r="AH49" s="1185"/>
      <c r="AI49" s="1185"/>
      <c r="AJ49" s="1185"/>
      <c r="AK49" s="1185"/>
      <c r="AL49" s="1141"/>
      <c r="AM49" s="1185"/>
      <c r="AN49" s="1185"/>
      <c r="AO49" s="1185"/>
      <c r="AP49" s="1185"/>
      <c r="AQ49" s="1141"/>
      <c r="AR49" s="1177"/>
      <c r="AS49" s="1202" t="s">
        <v>1366</v>
      </c>
      <c r="AT49" s="1179">
        <v>44.0</v>
      </c>
      <c r="AU49" s="1263" t="s">
        <v>1685</v>
      </c>
    </row>
    <row r="50" ht="14.25" customHeight="1">
      <c r="A50" s="167"/>
      <c r="B50" s="1162"/>
      <c r="C50" s="1163">
        <v>55.0</v>
      </c>
      <c r="D50" s="1164" t="s">
        <v>1678</v>
      </c>
      <c r="E50" s="1141"/>
      <c r="F50" s="1165"/>
      <c r="G50" s="39"/>
      <c r="H50" s="446"/>
      <c r="I50" s="1167">
        <v>2.0</v>
      </c>
      <c r="J50" s="1167" t="s">
        <v>1638</v>
      </c>
      <c r="K50" s="1146"/>
      <c r="L50" s="1232"/>
      <c r="M50" s="1232"/>
      <c r="N50" s="1232"/>
      <c r="O50" s="1232"/>
      <c r="P50" s="1232"/>
      <c r="Q50" s="1141"/>
      <c r="R50" s="1280" t="s">
        <v>623</v>
      </c>
      <c r="S50" s="1172"/>
      <c r="T50" s="1274"/>
      <c r="U50" s="1274"/>
      <c r="V50" s="1146"/>
      <c r="W50" s="15"/>
      <c r="X50" s="301"/>
      <c r="Y50" s="559"/>
      <c r="Z50" s="1204"/>
      <c r="AA50" s="1204"/>
      <c r="AB50" s="1146"/>
      <c r="AC50" s="1185"/>
      <c r="AD50" s="1185"/>
      <c r="AE50" s="1185"/>
      <c r="AF50" s="1185"/>
      <c r="AG50" s="1141"/>
      <c r="AH50" s="1185"/>
      <c r="AI50" s="1185"/>
      <c r="AJ50" s="1185"/>
      <c r="AK50" s="1185"/>
      <c r="AL50" s="1141"/>
      <c r="AM50" s="1185"/>
      <c r="AN50" s="1185"/>
      <c r="AO50" s="1185"/>
      <c r="AP50" s="1185"/>
      <c r="AQ50" s="1141"/>
      <c r="AR50" s="1123" t="s">
        <v>1367</v>
      </c>
      <c r="AS50" s="1125"/>
      <c r="AT50" s="1125"/>
      <c r="AU50" s="1217"/>
    </row>
    <row r="51" ht="14.25" customHeight="1">
      <c r="A51" s="167"/>
      <c r="B51" s="1162"/>
      <c r="C51" s="1163">
        <v>55.0</v>
      </c>
      <c r="D51" s="1164" t="s">
        <v>1678</v>
      </c>
      <c r="E51" s="1141"/>
      <c r="F51" s="1165"/>
      <c r="G51" s="39"/>
      <c r="H51" s="446"/>
      <c r="I51" s="1167">
        <v>2.0</v>
      </c>
      <c r="J51" s="1167" t="s">
        <v>1638</v>
      </c>
      <c r="K51" s="1146"/>
      <c r="L51" s="1232"/>
      <c r="M51" s="1232"/>
      <c r="N51" s="1232"/>
      <c r="O51" s="1232"/>
      <c r="P51" s="1232"/>
      <c r="Q51" s="1141"/>
      <c r="R51" s="1199" t="s">
        <v>624</v>
      </c>
      <c r="S51" s="1172"/>
      <c r="T51" s="1274"/>
      <c r="U51" s="1274"/>
      <c r="V51" s="1146"/>
      <c r="W51" s="282" t="s">
        <v>770</v>
      </c>
      <c r="X51" s="183"/>
      <c r="Y51" s="183"/>
      <c r="Z51" s="1281"/>
      <c r="AA51" s="1281"/>
      <c r="AB51" s="1146"/>
      <c r="AC51" s="1185"/>
      <c r="AD51" s="1185"/>
      <c r="AE51" s="1185"/>
      <c r="AF51" s="1185"/>
      <c r="AG51" s="1141"/>
      <c r="AH51" s="1185"/>
      <c r="AI51" s="1185"/>
      <c r="AJ51" s="1185"/>
      <c r="AK51" s="1185"/>
      <c r="AL51" s="1141"/>
      <c r="AM51" s="1185"/>
      <c r="AN51" s="1185"/>
      <c r="AO51" s="1185"/>
      <c r="AP51" s="1185"/>
      <c r="AQ51" s="1141"/>
      <c r="AR51" s="1282" t="s">
        <v>1369</v>
      </c>
      <c r="AS51" s="1283" t="s">
        <v>1370</v>
      </c>
      <c r="AT51" s="1284">
        <v>44.0</v>
      </c>
      <c r="AU51" s="1285" t="s">
        <v>1685</v>
      </c>
    </row>
    <row r="52" ht="14.25" customHeight="1">
      <c r="A52" s="167"/>
      <c r="B52" s="1162"/>
      <c r="C52" s="1163">
        <v>55.0</v>
      </c>
      <c r="D52" s="1164" t="s">
        <v>1678</v>
      </c>
      <c r="E52" s="1141"/>
      <c r="F52" s="1165"/>
      <c r="G52" s="39"/>
      <c r="H52" s="446"/>
      <c r="I52" s="1167">
        <v>2.0</v>
      </c>
      <c r="J52" s="1167" t="s">
        <v>1638</v>
      </c>
      <c r="K52" s="1146"/>
      <c r="L52" s="1232"/>
      <c r="M52" s="1232"/>
      <c r="N52" s="1232"/>
      <c r="O52" s="1232"/>
      <c r="P52" s="1232"/>
      <c r="Q52" s="1141"/>
      <c r="R52" s="1199" t="s">
        <v>626</v>
      </c>
      <c r="S52" s="1172"/>
      <c r="T52" s="1274"/>
      <c r="U52" s="1274"/>
      <c r="V52" s="1146"/>
      <c r="W52" s="1286" t="s">
        <v>771</v>
      </c>
      <c r="X52" s="287" t="s">
        <v>772</v>
      </c>
      <c r="Y52" s="1287"/>
      <c r="Z52" s="1288">
        <v>40.0</v>
      </c>
      <c r="AA52" s="1139"/>
      <c r="AB52" s="1146"/>
      <c r="AC52" s="1185"/>
      <c r="AD52" s="1185"/>
      <c r="AE52" s="1185"/>
      <c r="AF52" s="1185"/>
      <c r="AG52" s="1141"/>
      <c r="AH52" s="1185"/>
      <c r="AI52" s="1185"/>
      <c r="AJ52" s="1185"/>
      <c r="AK52" s="1185"/>
      <c r="AL52" s="1141"/>
      <c r="AM52" s="1185"/>
      <c r="AN52" s="1185"/>
      <c r="AO52" s="1185"/>
      <c r="AP52" s="1185"/>
      <c r="AQ52" s="1141"/>
      <c r="AR52" s="1165"/>
      <c r="AS52" s="1166" t="s">
        <v>1371</v>
      </c>
      <c r="AT52" s="1289">
        <v>44.0</v>
      </c>
      <c r="AU52" s="1290" t="s">
        <v>1685</v>
      </c>
    </row>
    <row r="53" ht="14.25" customHeight="1">
      <c r="A53" s="166"/>
      <c r="B53" s="1203" t="s">
        <v>195</v>
      </c>
      <c r="C53" s="1204">
        <v>55.0</v>
      </c>
      <c r="D53" s="1205" t="s">
        <v>1678</v>
      </c>
      <c r="E53" s="1141"/>
      <c r="F53" s="1165"/>
      <c r="G53" s="39"/>
      <c r="H53" s="114"/>
      <c r="I53" s="1167">
        <v>2.0</v>
      </c>
      <c r="J53" s="1167" t="s">
        <v>1638</v>
      </c>
      <c r="K53" s="1146"/>
      <c r="L53" s="1232"/>
      <c r="M53" s="1232"/>
      <c r="N53" s="1232"/>
      <c r="O53" s="1232"/>
      <c r="P53" s="1232"/>
      <c r="Q53" s="1141"/>
      <c r="R53" s="1199" t="s">
        <v>627</v>
      </c>
      <c r="S53" s="1172"/>
      <c r="T53" s="1274"/>
      <c r="U53" s="1274"/>
      <c r="V53" s="1146"/>
      <c r="W53" s="135"/>
      <c r="X53" s="293" t="s">
        <v>774</v>
      </c>
      <c r="Y53" s="1291"/>
      <c r="Z53" s="1242"/>
      <c r="AA53" s="1163"/>
      <c r="AB53" s="1146"/>
      <c r="AC53" s="1185"/>
      <c r="AD53" s="1185"/>
      <c r="AE53" s="1185"/>
      <c r="AF53" s="1185"/>
      <c r="AG53" s="1141"/>
      <c r="AH53" s="1185"/>
      <c r="AI53" s="1185"/>
      <c r="AJ53" s="1185"/>
      <c r="AK53" s="1185"/>
      <c r="AL53" s="1141"/>
      <c r="AM53" s="1185"/>
      <c r="AN53" s="1185"/>
      <c r="AO53" s="1185"/>
      <c r="AP53" s="1185"/>
      <c r="AQ53" s="1141"/>
      <c r="AR53" s="1165"/>
      <c r="AS53" s="1292" t="s">
        <v>1686</v>
      </c>
      <c r="AT53" s="1289">
        <v>44.0</v>
      </c>
      <c r="AU53" s="1290" t="s">
        <v>1685</v>
      </c>
    </row>
    <row r="54" ht="14.25" customHeight="1">
      <c r="A54" s="183" t="s">
        <v>196</v>
      </c>
      <c r="B54" s="227" t="s">
        <v>197</v>
      </c>
      <c r="C54" s="1120"/>
      <c r="D54" s="1121"/>
      <c r="E54" s="1141"/>
      <c r="F54" s="1165"/>
      <c r="G54" s="39"/>
      <c r="H54" s="1170" t="s">
        <v>341</v>
      </c>
      <c r="I54" s="1167">
        <v>2.0</v>
      </c>
      <c r="J54" s="1167" t="s">
        <v>1638</v>
      </c>
      <c r="K54" s="1146"/>
      <c r="L54" s="1232"/>
      <c r="M54" s="1232"/>
      <c r="N54" s="1232"/>
      <c r="O54" s="1232"/>
      <c r="P54" s="1232"/>
      <c r="Q54" s="1141"/>
      <c r="R54" s="1199" t="s">
        <v>629</v>
      </c>
      <c r="S54" s="1172"/>
      <c r="T54" s="1274"/>
      <c r="U54" s="1274"/>
      <c r="V54" s="1146"/>
      <c r="W54" s="135"/>
      <c r="X54" s="293" t="s">
        <v>775</v>
      </c>
      <c r="Y54" s="1291"/>
      <c r="Z54" s="1242"/>
      <c r="AA54" s="1163"/>
      <c r="AB54" s="1146"/>
      <c r="AC54" s="1185"/>
      <c r="AD54" s="1185"/>
      <c r="AE54" s="1185"/>
      <c r="AF54" s="1185"/>
      <c r="AG54" s="1141"/>
      <c r="AH54" s="1185"/>
      <c r="AI54" s="1185"/>
      <c r="AJ54" s="1185"/>
      <c r="AK54" s="1185"/>
      <c r="AL54" s="1141"/>
      <c r="AM54" s="1185"/>
      <c r="AN54" s="1185"/>
      <c r="AO54" s="1185"/>
      <c r="AP54" s="1185"/>
      <c r="AQ54" s="1221"/>
      <c r="AR54" s="1165"/>
      <c r="AS54" s="1292" t="s">
        <v>1687</v>
      </c>
      <c r="AT54" s="1289">
        <v>44.0</v>
      </c>
      <c r="AU54" s="1290" t="s">
        <v>1685</v>
      </c>
    </row>
    <row r="55" ht="14.25" customHeight="1">
      <c r="A55" s="189" t="s">
        <v>198</v>
      </c>
      <c r="B55" s="1138"/>
      <c r="C55" s="1139">
        <v>55.0</v>
      </c>
      <c r="D55" s="1140" t="s">
        <v>1688</v>
      </c>
      <c r="E55" s="1141"/>
      <c r="F55" s="1165"/>
      <c r="G55" s="39"/>
      <c r="H55" s="446"/>
      <c r="I55" s="1167">
        <v>2.0</v>
      </c>
      <c r="J55" s="1167" t="s">
        <v>1638</v>
      </c>
      <c r="K55" s="1146"/>
      <c r="L55" s="1232"/>
      <c r="M55" s="1232"/>
      <c r="N55" s="1232"/>
      <c r="O55" s="1232"/>
      <c r="P55" s="1232"/>
      <c r="Q55" s="1141"/>
      <c r="R55" s="1199" t="s">
        <v>630</v>
      </c>
      <c r="S55" s="1172"/>
      <c r="T55" s="1274"/>
      <c r="U55" s="1274"/>
      <c r="V55" s="1146"/>
      <c r="W55" s="135"/>
      <c r="X55" s="293" t="s">
        <v>776</v>
      </c>
      <c r="Y55" s="1291"/>
      <c r="Z55" s="1242"/>
      <c r="AA55" s="1163"/>
      <c r="AB55" s="1146"/>
      <c r="AC55" s="1185"/>
      <c r="AD55" s="1185"/>
      <c r="AE55" s="1185"/>
      <c r="AF55" s="1185"/>
      <c r="AG55" s="1141"/>
      <c r="AH55" s="1185"/>
      <c r="AI55" s="1185"/>
      <c r="AJ55" s="1185"/>
      <c r="AK55" s="1185"/>
      <c r="AL55" s="1141"/>
      <c r="AM55" s="1185"/>
      <c r="AN55" s="1185"/>
      <c r="AO55" s="1185"/>
      <c r="AP55" s="1185"/>
      <c r="AQ55" s="1141"/>
      <c r="AR55" s="1165"/>
      <c r="AS55" s="1292" t="s">
        <v>1689</v>
      </c>
      <c r="AT55" s="1289">
        <v>44.0</v>
      </c>
      <c r="AU55" s="1290" t="s">
        <v>1685</v>
      </c>
    </row>
    <row r="56" ht="14.25" customHeight="1">
      <c r="A56" s="167" t="s">
        <v>201</v>
      </c>
      <c r="B56" s="1162"/>
      <c r="C56" s="1163">
        <v>55.0</v>
      </c>
      <c r="D56" s="1164" t="s">
        <v>1688</v>
      </c>
      <c r="E56" s="1141"/>
      <c r="F56" s="1165"/>
      <c r="G56" s="39"/>
      <c r="H56" s="446"/>
      <c r="I56" s="1167">
        <v>2.0</v>
      </c>
      <c r="J56" s="1167" t="s">
        <v>1638</v>
      </c>
      <c r="K56" s="1146"/>
      <c r="L56" s="1232"/>
      <c r="M56" s="1232"/>
      <c r="N56" s="1232"/>
      <c r="O56" s="1232"/>
      <c r="P56" s="1232"/>
      <c r="Q56" s="1141"/>
      <c r="R56" s="1199" t="s">
        <v>631</v>
      </c>
      <c r="S56" s="1172" t="s">
        <v>632</v>
      </c>
      <c r="T56" s="1259">
        <v>8.0</v>
      </c>
      <c r="U56" s="1274"/>
      <c r="V56" s="1146"/>
      <c r="W56" s="15"/>
      <c r="X56" s="293" t="s">
        <v>777</v>
      </c>
      <c r="Y56" s="1291"/>
      <c r="Z56" s="1268"/>
      <c r="AA56" s="1163"/>
      <c r="AB56" s="1146"/>
      <c r="AC56" s="1185"/>
      <c r="AD56" s="1185"/>
      <c r="AE56" s="1185"/>
      <c r="AF56" s="1185"/>
      <c r="AG56" s="1141"/>
      <c r="AH56" s="1185"/>
      <c r="AI56" s="1185"/>
      <c r="AJ56" s="1185"/>
      <c r="AK56" s="1185"/>
      <c r="AL56" s="1141"/>
      <c r="AM56" s="1185"/>
      <c r="AN56" s="1185"/>
      <c r="AO56" s="1185"/>
      <c r="AP56" s="1185"/>
      <c r="AQ56" s="1141"/>
      <c r="AR56" s="1165"/>
      <c r="AS56" s="1292" t="s">
        <v>1690</v>
      </c>
      <c r="AT56" s="1289">
        <v>44.0</v>
      </c>
      <c r="AU56" s="1290" t="s">
        <v>1685</v>
      </c>
    </row>
    <row r="57" ht="14.25" customHeight="1">
      <c r="A57" s="167" t="s">
        <v>202</v>
      </c>
      <c r="B57" s="1162"/>
      <c r="C57" s="1163">
        <v>55.0</v>
      </c>
      <c r="D57" s="1164" t="s">
        <v>1688</v>
      </c>
      <c r="E57" s="1141"/>
      <c r="F57" s="1165"/>
      <c r="G57" s="39"/>
      <c r="H57" s="446"/>
      <c r="I57" s="1167">
        <v>2.0</v>
      </c>
      <c r="J57" s="1167" t="s">
        <v>1638</v>
      </c>
      <c r="K57" s="1146"/>
      <c r="L57" s="1232"/>
      <c r="M57" s="1232"/>
      <c r="N57" s="1232"/>
      <c r="O57" s="1232"/>
      <c r="P57" s="1232"/>
      <c r="Q57" s="1141"/>
      <c r="R57" s="1293" t="s">
        <v>634</v>
      </c>
      <c r="S57" s="1172" t="s">
        <v>635</v>
      </c>
      <c r="T57" s="1259">
        <v>17.0</v>
      </c>
      <c r="U57" s="1274"/>
      <c r="V57" s="1146"/>
      <c r="W57" s="1294" t="s">
        <v>778</v>
      </c>
      <c r="X57" s="293" t="s">
        <v>772</v>
      </c>
      <c r="Y57" s="1291"/>
      <c r="Z57" s="1204">
        <v>40.0</v>
      </c>
      <c r="AA57" s="1163"/>
      <c r="AB57" s="1146"/>
      <c r="AC57" s="1185"/>
      <c r="AD57" s="1185"/>
      <c r="AE57" s="1185"/>
      <c r="AF57" s="1185"/>
      <c r="AG57" s="1141"/>
      <c r="AH57" s="1185"/>
      <c r="AI57" s="1185"/>
      <c r="AJ57" s="1185"/>
      <c r="AK57" s="1185"/>
      <c r="AL57" s="1141"/>
      <c r="AM57" s="1185"/>
      <c r="AN57" s="1185"/>
      <c r="AO57" s="1185"/>
      <c r="AP57" s="1185"/>
      <c r="AQ57" s="1141"/>
      <c r="AR57" s="1165"/>
      <c r="AS57" s="1292" t="s">
        <v>1376</v>
      </c>
      <c r="AT57" s="1289">
        <v>44.0</v>
      </c>
      <c r="AU57" s="1290" t="s">
        <v>1685</v>
      </c>
    </row>
    <row r="58" ht="14.25" customHeight="1">
      <c r="A58" s="167" t="s">
        <v>204</v>
      </c>
      <c r="B58" s="1162"/>
      <c r="C58" s="1163">
        <v>55.0</v>
      </c>
      <c r="D58" s="1164" t="s">
        <v>1688</v>
      </c>
      <c r="E58" s="1141"/>
      <c r="F58" s="1165"/>
      <c r="G58" s="39"/>
      <c r="H58" s="446"/>
      <c r="I58" s="1167">
        <v>2.0</v>
      </c>
      <c r="J58" s="1167" t="s">
        <v>1638</v>
      </c>
      <c r="K58" s="1146"/>
      <c r="L58" s="1232"/>
      <c r="M58" s="1232"/>
      <c r="N58" s="1232"/>
      <c r="O58" s="1232"/>
      <c r="P58" s="1232"/>
      <c r="Q58" s="1141"/>
      <c r="R58" s="15"/>
      <c r="S58" s="1219" t="s">
        <v>637</v>
      </c>
      <c r="T58" s="1263">
        <v>18.0</v>
      </c>
      <c r="U58" s="1239"/>
      <c r="V58" s="1180"/>
      <c r="W58" s="135"/>
      <c r="X58" s="293" t="s">
        <v>774</v>
      </c>
      <c r="Y58" s="1291"/>
      <c r="Z58" s="1242"/>
      <c r="AA58" s="1163"/>
      <c r="AB58" s="1146"/>
      <c r="AC58" s="1185"/>
      <c r="AD58" s="1185"/>
      <c r="AE58" s="1185"/>
      <c r="AF58" s="1185"/>
      <c r="AG58" s="1141"/>
      <c r="AH58" s="1185"/>
      <c r="AI58" s="1185"/>
      <c r="AJ58" s="1185"/>
      <c r="AK58" s="1185"/>
      <c r="AL58" s="1141"/>
      <c r="AM58" s="1185"/>
      <c r="AN58" s="1185"/>
      <c r="AO58" s="1185"/>
      <c r="AP58" s="1185"/>
      <c r="AQ58" s="1141"/>
      <c r="AR58" s="1165"/>
      <c r="AS58" s="1292" t="s">
        <v>1691</v>
      </c>
      <c r="AT58" s="1289">
        <v>44.0</v>
      </c>
      <c r="AU58" s="1290" t="s">
        <v>1685</v>
      </c>
    </row>
    <row r="59" ht="14.25" customHeight="1">
      <c r="A59" s="167" t="s">
        <v>205</v>
      </c>
      <c r="B59" s="1162" t="s">
        <v>206</v>
      </c>
      <c r="C59" s="1163">
        <v>55.0</v>
      </c>
      <c r="D59" s="1164" t="s">
        <v>1692</v>
      </c>
      <c r="E59" s="1130"/>
      <c r="F59" s="1165"/>
      <c r="G59" s="39"/>
      <c r="H59" s="446"/>
      <c r="I59" s="1167">
        <v>2.0</v>
      </c>
      <c r="J59" s="1167" t="s">
        <v>1638</v>
      </c>
      <c r="K59" s="1130"/>
      <c r="L59" s="1232"/>
      <c r="M59" s="1232"/>
      <c r="N59" s="1232"/>
      <c r="O59" s="1232"/>
      <c r="P59" s="1232"/>
      <c r="Q59" s="1207"/>
      <c r="R59" s="1295" t="s">
        <v>639</v>
      </c>
      <c r="S59" s="1125"/>
      <c r="T59" s="1296"/>
      <c r="U59" s="1125"/>
      <c r="V59" s="1130"/>
      <c r="W59" s="135"/>
      <c r="X59" s="293" t="s">
        <v>775</v>
      </c>
      <c r="Y59" s="1291"/>
      <c r="Z59" s="1242"/>
      <c r="AA59" s="1163"/>
      <c r="AB59" s="1130"/>
      <c r="AC59" s="1185"/>
      <c r="AD59" s="1185"/>
      <c r="AE59" s="1185"/>
      <c r="AF59" s="1185"/>
      <c r="AG59" s="1141"/>
      <c r="AH59" s="1185"/>
      <c r="AI59" s="1185"/>
      <c r="AJ59" s="1185"/>
      <c r="AK59" s="1185"/>
      <c r="AL59" s="1141"/>
      <c r="AM59" s="1185"/>
      <c r="AN59" s="1185"/>
      <c r="AO59" s="1185"/>
      <c r="AP59" s="1185"/>
      <c r="AQ59" s="1141"/>
      <c r="AR59" s="1177"/>
      <c r="AS59" s="1297" t="s">
        <v>1693</v>
      </c>
      <c r="AT59" s="1298">
        <v>44.0</v>
      </c>
      <c r="AU59" s="1299" t="s">
        <v>1685</v>
      </c>
    </row>
    <row r="60" ht="15.75" customHeight="1">
      <c r="A60" s="166"/>
      <c r="B60" s="1203" t="s">
        <v>208</v>
      </c>
      <c r="C60" s="1204">
        <v>55.0</v>
      </c>
      <c r="D60" s="1205" t="s">
        <v>1692</v>
      </c>
      <c r="E60" s="1141"/>
      <c r="F60" s="1165"/>
      <c r="G60" s="39"/>
      <c r="H60" s="114"/>
      <c r="I60" s="1167">
        <v>2.0</v>
      </c>
      <c r="J60" s="1167" t="s">
        <v>1638</v>
      </c>
      <c r="K60" s="1146"/>
      <c r="L60" s="1232"/>
      <c r="M60" s="1232"/>
      <c r="N60" s="1232"/>
      <c r="O60" s="1232"/>
      <c r="P60" s="1232"/>
      <c r="Q60" s="1141"/>
      <c r="R60" s="1147"/>
      <c r="S60" s="1240" t="s">
        <v>640</v>
      </c>
      <c r="T60" s="1258">
        <v>7.0</v>
      </c>
      <c r="U60" s="1149">
        <v>36.0</v>
      </c>
      <c r="V60" s="1146"/>
      <c r="W60" s="135"/>
      <c r="X60" s="293" t="s">
        <v>776</v>
      </c>
      <c r="Y60" s="1291"/>
      <c r="Z60" s="1242"/>
      <c r="AA60" s="1163"/>
      <c r="AB60" s="1141"/>
      <c r="AC60" s="1185"/>
      <c r="AD60" s="1185"/>
      <c r="AE60" s="1185"/>
      <c r="AF60" s="1185"/>
      <c r="AG60" s="1207"/>
      <c r="AH60" s="1185"/>
      <c r="AI60" s="1185"/>
      <c r="AJ60" s="1185"/>
      <c r="AK60" s="1185"/>
      <c r="AL60" s="1207"/>
      <c r="AM60" s="1185"/>
      <c r="AN60" s="1185"/>
      <c r="AO60" s="1185"/>
      <c r="AP60" s="1185"/>
      <c r="AQ60" s="1207"/>
      <c r="AR60" s="1123" t="s">
        <v>1379</v>
      </c>
      <c r="AS60" s="1300"/>
      <c r="AT60" s="1125"/>
      <c r="AU60" s="1217"/>
    </row>
    <row r="61" ht="15.75" customHeight="1">
      <c r="A61" s="183" t="s">
        <v>209</v>
      </c>
      <c r="B61" s="185"/>
      <c r="C61" s="1120"/>
      <c r="D61" s="1121"/>
      <c r="E61" s="1141"/>
      <c r="F61" s="1165"/>
      <c r="G61" s="39"/>
      <c r="H61" s="1166" t="s">
        <v>347</v>
      </c>
      <c r="I61" s="1167">
        <v>2.0</v>
      </c>
      <c r="J61" s="1167" t="s">
        <v>1638</v>
      </c>
      <c r="K61" s="1146"/>
      <c r="L61" s="1232"/>
      <c r="M61" s="1232"/>
      <c r="N61" s="1232"/>
      <c r="O61" s="1232"/>
      <c r="P61" s="1232"/>
      <c r="Q61" s="1141"/>
      <c r="R61" s="1177"/>
      <c r="S61" s="1202" t="s">
        <v>643</v>
      </c>
      <c r="T61" s="1263">
        <v>38.0</v>
      </c>
      <c r="U61" s="1244"/>
      <c r="V61" s="1146"/>
      <c r="W61" s="15"/>
      <c r="X61" s="301" t="s">
        <v>777</v>
      </c>
      <c r="Y61" s="559"/>
      <c r="Z61" s="1268"/>
      <c r="AA61" s="1204"/>
      <c r="AB61" s="1141"/>
      <c r="AC61" s="1185"/>
      <c r="AD61" s="1185"/>
      <c r="AE61" s="1185"/>
      <c r="AF61" s="1185"/>
      <c r="AG61" s="1141"/>
      <c r="AH61" s="1185"/>
      <c r="AI61" s="1185"/>
      <c r="AJ61" s="1185"/>
      <c r="AK61" s="1185"/>
      <c r="AL61" s="1141"/>
      <c r="AM61" s="1185"/>
      <c r="AN61" s="1185"/>
      <c r="AO61" s="1185"/>
      <c r="AP61" s="1185"/>
      <c r="AQ61" s="1141"/>
      <c r="AR61" s="1301"/>
      <c r="AS61" s="1302" t="s">
        <v>1381</v>
      </c>
      <c r="AT61" s="1303">
        <v>70.0</v>
      </c>
      <c r="AU61" s="1304" t="s">
        <v>1694</v>
      </c>
    </row>
    <row r="62" ht="14.25" customHeight="1">
      <c r="A62" s="180" t="s">
        <v>212</v>
      </c>
      <c r="B62" s="1305"/>
      <c r="C62" s="1288">
        <v>64.0</v>
      </c>
      <c r="D62" s="1306" t="s">
        <v>1695</v>
      </c>
      <c r="E62" s="1141"/>
      <c r="F62" s="1165"/>
      <c r="G62" s="39"/>
      <c r="H62" s="1166" t="s">
        <v>348</v>
      </c>
      <c r="I62" s="1167">
        <v>2.0</v>
      </c>
      <c r="J62" s="1167" t="s">
        <v>1638</v>
      </c>
      <c r="K62" s="1146"/>
      <c r="L62" s="1232"/>
      <c r="M62" s="1232"/>
      <c r="N62" s="1232"/>
      <c r="O62" s="1232"/>
      <c r="P62" s="1232"/>
      <c r="Q62" s="1141"/>
      <c r="R62" s="1123" t="s">
        <v>644</v>
      </c>
      <c r="S62" s="1125"/>
      <c r="T62" s="1296"/>
      <c r="U62" s="1125"/>
      <c r="V62" s="1146"/>
      <c r="W62" s="282" t="s">
        <v>780</v>
      </c>
      <c r="X62" s="185"/>
      <c r="Y62" s="185"/>
      <c r="Z62" s="1281"/>
      <c r="AA62" s="1281"/>
      <c r="AB62" s="1141"/>
      <c r="AC62" s="1185"/>
      <c r="AD62" s="1185"/>
      <c r="AE62" s="1185"/>
      <c r="AF62" s="1185"/>
      <c r="AG62" s="1141"/>
      <c r="AH62" s="1185"/>
      <c r="AI62" s="1185"/>
      <c r="AJ62" s="1185"/>
      <c r="AK62" s="1185"/>
      <c r="AL62" s="1141"/>
      <c r="AM62" s="1185"/>
      <c r="AN62" s="1185"/>
      <c r="AO62" s="1185"/>
      <c r="AP62" s="1185"/>
      <c r="AQ62" s="1141"/>
      <c r="AR62" s="1165"/>
      <c r="AS62" s="1307" t="s">
        <v>1382</v>
      </c>
      <c r="AT62" s="1242"/>
      <c r="AU62" s="1242"/>
    </row>
    <row r="63" ht="14.25" customHeight="1">
      <c r="A63" s="183" t="s">
        <v>214</v>
      </c>
      <c r="B63" s="227" t="s">
        <v>215</v>
      </c>
      <c r="C63" s="1120"/>
      <c r="D63" s="1121"/>
      <c r="E63" s="1141"/>
      <c r="F63" s="1165"/>
      <c r="G63" s="39"/>
      <c r="H63" s="1166" t="s">
        <v>349</v>
      </c>
      <c r="I63" s="1167">
        <v>2.0</v>
      </c>
      <c r="J63" s="1167" t="s">
        <v>1638</v>
      </c>
      <c r="K63" s="1146"/>
      <c r="L63" s="1232"/>
      <c r="M63" s="1232"/>
      <c r="N63" s="1232"/>
      <c r="O63" s="1232"/>
      <c r="P63" s="1232"/>
      <c r="Q63" s="1221"/>
      <c r="R63" s="1159" t="s">
        <v>645</v>
      </c>
      <c r="S63" s="1240" t="s">
        <v>646</v>
      </c>
      <c r="T63" s="1258">
        <v>3.0</v>
      </c>
      <c r="U63" s="1149" t="s">
        <v>1653</v>
      </c>
      <c r="V63" s="1146"/>
      <c r="W63" s="1308" t="s">
        <v>1696</v>
      </c>
      <c r="Y63" s="83"/>
      <c r="Z63" s="1309"/>
      <c r="AA63" s="1310"/>
      <c r="AB63" s="1141"/>
      <c r="AC63" s="1185"/>
      <c r="AD63" s="1185"/>
      <c r="AE63" s="1185"/>
      <c r="AF63" s="1185"/>
      <c r="AG63" s="1141"/>
      <c r="AH63" s="1185"/>
      <c r="AI63" s="1185"/>
      <c r="AJ63" s="1185"/>
      <c r="AK63" s="1185"/>
      <c r="AL63" s="1141"/>
      <c r="AM63" s="1185"/>
      <c r="AN63" s="1185"/>
      <c r="AO63" s="1185"/>
      <c r="AP63" s="1185"/>
      <c r="AQ63" s="1141"/>
      <c r="AR63" s="1165"/>
      <c r="AS63" s="1307" t="s">
        <v>1383</v>
      </c>
      <c r="AT63" s="1242"/>
      <c r="AU63" s="1242"/>
    </row>
    <row r="64" ht="14.25" customHeight="1">
      <c r="A64" s="189" t="s">
        <v>15</v>
      </c>
      <c r="B64" s="1138" t="s">
        <v>217</v>
      </c>
      <c r="C64" s="1139">
        <v>64.0</v>
      </c>
      <c r="D64" s="1140" t="s">
        <v>1637</v>
      </c>
      <c r="E64" s="1141"/>
      <c r="F64" s="1165"/>
      <c r="G64" s="39"/>
      <c r="H64" s="1166" t="s">
        <v>350</v>
      </c>
      <c r="I64" s="1167">
        <v>2.0</v>
      </c>
      <c r="J64" s="1167" t="s">
        <v>1638</v>
      </c>
      <c r="K64" s="1146"/>
      <c r="L64" s="1232"/>
      <c r="M64" s="1232"/>
      <c r="N64" s="1232"/>
      <c r="O64" s="1232"/>
      <c r="P64" s="1232"/>
      <c r="Q64" s="1141"/>
      <c r="R64" s="135"/>
      <c r="S64" s="1200" t="s">
        <v>648</v>
      </c>
      <c r="T64" s="1259">
        <v>3.0</v>
      </c>
      <c r="U64" s="1197" t="s">
        <v>1653</v>
      </c>
      <c r="V64" s="1146"/>
      <c r="W64" s="85"/>
      <c r="X64" s="85"/>
      <c r="Y64" s="86"/>
      <c r="Z64" s="85"/>
      <c r="AA64" s="1176"/>
      <c r="AB64" s="1141"/>
      <c r="AC64" s="1185"/>
      <c r="AD64" s="1185"/>
      <c r="AE64" s="1185"/>
      <c r="AF64" s="1185"/>
      <c r="AG64" s="1141"/>
      <c r="AH64" s="1185"/>
      <c r="AI64" s="1185"/>
      <c r="AJ64" s="1257"/>
      <c r="AK64" s="1185"/>
      <c r="AL64" s="1141"/>
      <c r="AM64" s="1185"/>
      <c r="AN64" s="1185"/>
      <c r="AO64" s="1185"/>
      <c r="AP64" s="1185"/>
      <c r="AQ64" s="1221"/>
      <c r="AR64" s="1177"/>
      <c r="AS64" s="1311" t="s">
        <v>1384</v>
      </c>
      <c r="AT64" s="1268"/>
      <c r="AU64" s="1268"/>
    </row>
    <row r="65" ht="14.25" customHeight="1">
      <c r="A65" s="166" t="s">
        <v>221</v>
      </c>
      <c r="B65" s="1162" t="s">
        <v>222</v>
      </c>
      <c r="C65" s="1163" t="s">
        <v>1697</v>
      </c>
      <c r="D65" s="1164" t="s">
        <v>1698</v>
      </c>
      <c r="E65" s="1141"/>
      <c r="F65" s="1177"/>
      <c r="G65" s="42"/>
      <c r="H65" s="1170" t="s">
        <v>351</v>
      </c>
      <c r="I65" s="1179">
        <v>2.0</v>
      </c>
      <c r="J65" s="1179" t="s">
        <v>1638</v>
      </c>
      <c r="K65" s="1146"/>
      <c r="L65" s="1232"/>
      <c r="M65" s="1232"/>
      <c r="N65" s="1232"/>
      <c r="O65" s="1232"/>
      <c r="P65" s="1232"/>
      <c r="Q65" s="1141"/>
      <c r="R65" s="15"/>
      <c r="S65" s="1209" t="s">
        <v>1699</v>
      </c>
      <c r="T65" s="1259">
        <v>62.0</v>
      </c>
      <c r="U65" s="1197"/>
      <c r="V65" s="1146"/>
      <c r="W65" s="1141"/>
      <c r="X65" s="1141"/>
      <c r="Y65" s="1141"/>
      <c r="Z65" s="1141"/>
      <c r="AA65" s="1141"/>
      <c r="AB65" s="1141"/>
      <c r="AC65" s="1185"/>
      <c r="AD65" s="1185"/>
      <c r="AE65" s="1185"/>
      <c r="AF65" s="1185"/>
      <c r="AG65" s="1141"/>
      <c r="AH65" s="1185"/>
      <c r="AI65" s="1185"/>
      <c r="AJ65" s="1257"/>
      <c r="AK65" s="1185"/>
      <c r="AL65" s="1141"/>
      <c r="AM65" s="1185"/>
      <c r="AN65" s="1185"/>
      <c r="AO65" s="1185"/>
      <c r="AP65" s="1185"/>
      <c r="AQ65" s="1141"/>
      <c r="AR65" s="1123" t="s">
        <v>1385</v>
      </c>
      <c r="AS65" s="1125"/>
      <c r="AT65" s="1125"/>
      <c r="AU65" s="1217"/>
    </row>
    <row r="66" ht="12.75" customHeight="1">
      <c r="A66" s="39"/>
      <c r="B66" s="1162" t="s">
        <v>224</v>
      </c>
      <c r="C66" s="1163" t="s">
        <v>1697</v>
      </c>
      <c r="D66" s="1164" t="s">
        <v>1698</v>
      </c>
      <c r="E66" s="1130"/>
      <c r="F66" s="1135" t="s">
        <v>352</v>
      </c>
      <c r="G66" s="1312" t="s">
        <v>353</v>
      </c>
      <c r="H66" s="1136"/>
      <c r="I66" s="1136"/>
      <c r="J66" s="1136"/>
      <c r="K66" s="1130"/>
      <c r="L66" s="1232"/>
      <c r="M66" s="1232"/>
      <c r="N66" s="1232"/>
      <c r="O66" s="1232"/>
      <c r="P66" s="1232"/>
      <c r="Q66" s="1313"/>
      <c r="R66" s="1314" t="s">
        <v>650</v>
      </c>
      <c r="S66" s="1200"/>
      <c r="T66" s="1259">
        <v>3.0</v>
      </c>
      <c r="U66" s="1197" t="s">
        <v>1653</v>
      </c>
      <c r="V66" s="1130"/>
      <c r="W66" s="1141"/>
      <c r="X66" s="1141"/>
      <c r="Y66" s="1141"/>
      <c r="Z66" s="1141"/>
      <c r="AA66" s="1141"/>
      <c r="AB66" s="1207"/>
      <c r="AC66" s="1185"/>
      <c r="AD66" s="1185"/>
      <c r="AE66" s="1185"/>
      <c r="AF66" s="1185"/>
      <c r="AG66" s="1141"/>
      <c r="AH66" s="1185"/>
      <c r="AI66" s="1185"/>
      <c r="AJ66" s="1257"/>
      <c r="AK66" s="1185"/>
      <c r="AL66" s="1141"/>
      <c r="AM66" s="1185"/>
      <c r="AN66" s="1185"/>
      <c r="AO66" s="1185"/>
      <c r="AP66" s="1185"/>
      <c r="AQ66" s="1141"/>
      <c r="AR66" s="1315" t="s">
        <v>1386</v>
      </c>
      <c r="AS66" s="1316" t="s">
        <v>1387</v>
      </c>
      <c r="AT66" s="1317">
        <v>63.0</v>
      </c>
      <c r="AU66" s="1317" t="s">
        <v>1700</v>
      </c>
    </row>
    <row r="67" ht="14.25" customHeight="1">
      <c r="A67" s="39"/>
      <c r="B67" s="1162" t="s">
        <v>225</v>
      </c>
      <c r="C67" s="1163" t="s">
        <v>1697</v>
      </c>
      <c r="D67" s="1164" t="s">
        <v>1698</v>
      </c>
      <c r="E67" s="1141"/>
      <c r="F67" s="1142"/>
      <c r="G67" s="1143" t="s">
        <v>354</v>
      </c>
      <c r="H67" s="1266" t="s">
        <v>332</v>
      </c>
      <c r="I67" s="1145">
        <v>2.0</v>
      </c>
      <c r="J67" s="1145" t="s">
        <v>1638</v>
      </c>
      <c r="K67" s="1146"/>
      <c r="L67" s="1232"/>
      <c r="M67" s="1232"/>
      <c r="N67" s="1232"/>
      <c r="O67" s="1232"/>
      <c r="P67" s="1232"/>
      <c r="Q67" s="1141"/>
      <c r="R67" s="1314" t="s">
        <v>652</v>
      </c>
      <c r="S67" s="1200"/>
      <c r="T67" s="1259">
        <v>3.0</v>
      </c>
      <c r="U67" s="1197" t="s">
        <v>1653</v>
      </c>
      <c r="V67" s="1146"/>
      <c r="W67" s="1141"/>
      <c r="X67" s="1141"/>
      <c r="Y67" s="1141"/>
      <c r="Z67" s="1141"/>
      <c r="AA67" s="1141"/>
      <c r="AB67" s="1141"/>
      <c r="AC67" s="1185"/>
      <c r="AD67" s="1185"/>
      <c r="AE67" s="1185"/>
      <c r="AF67" s="1185"/>
      <c r="AG67" s="1207"/>
      <c r="AH67" s="1185"/>
      <c r="AI67" s="1185"/>
      <c r="AJ67" s="1257"/>
      <c r="AK67" s="1185"/>
      <c r="AL67" s="1207"/>
      <c r="AM67" s="1185"/>
      <c r="AN67" s="1185"/>
      <c r="AO67" s="1185"/>
      <c r="AP67" s="1185"/>
      <c r="AQ67" s="1207"/>
      <c r="AR67" s="1185"/>
      <c r="AS67" s="1185"/>
      <c r="AT67" s="99"/>
      <c r="AU67" s="99"/>
    </row>
    <row r="68" ht="14.25" customHeight="1">
      <c r="A68" s="39"/>
      <c r="B68" s="1318" t="s">
        <v>226</v>
      </c>
      <c r="C68" s="1163" t="s">
        <v>1697</v>
      </c>
      <c r="D68" s="1164" t="s">
        <v>1698</v>
      </c>
      <c r="E68" s="1130"/>
      <c r="F68" s="1165"/>
      <c r="G68" s="39"/>
      <c r="H68" s="446"/>
      <c r="I68" s="1167">
        <v>2.0</v>
      </c>
      <c r="J68" s="1167" t="s">
        <v>1638</v>
      </c>
      <c r="K68" s="1130"/>
      <c r="L68" s="1232"/>
      <c r="M68" s="1232"/>
      <c r="N68" s="1232"/>
      <c r="O68" s="1232"/>
      <c r="P68" s="1232"/>
      <c r="Q68" s="1207"/>
      <c r="R68" s="1314" t="s">
        <v>654</v>
      </c>
      <c r="S68" s="1200"/>
      <c r="T68" s="1259">
        <v>3.0</v>
      </c>
      <c r="U68" s="1197" t="s">
        <v>1653</v>
      </c>
      <c r="V68" s="1130"/>
      <c r="W68" s="1141"/>
      <c r="X68" s="1141"/>
      <c r="Y68" s="1141"/>
      <c r="Z68" s="1141"/>
      <c r="AA68" s="1141"/>
      <c r="AB68" s="1207"/>
      <c r="AC68" s="1185"/>
      <c r="AD68" s="1185"/>
      <c r="AE68" s="1185"/>
      <c r="AF68" s="1185"/>
      <c r="AG68" s="1141"/>
      <c r="AH68" s="1185"/>
      <c r="AI68" s="1185"/>
      <c r="AJ68" s="1257"/>
      <c r="AK68" s="1185"/>
      <c r="AL68" s="1141"/>
      <c r="AM68" s="1185"/>
      <c r="AN68" s="1185"/>
      <c r="AO68" s="1185"/>
      <c r="AP68" s="1185"/>
      <c r="AQ68" s="1141"/>
      <c r="AR68" s="1185"/>
      <c r="AS68" s="1185"/>
      <c r="AT68" s="1319"/>
      <c r="AU68" s="1319"/>
    </row>
    <row r="69" ht="14.25" customHeight="1">
      <c r="A69" s="39"/>
      <c r="B69" s="1318" t="s">
        <v>227</v>
      </c>
      <c r="C69" s="1163" t="s">
        <v>1697</v>
      </c>
      <c r="D69" s="1164" t="s">
        <v>1698</v>
      </c>
      <c r="E69" s="1141"/>
      <c r="F69" s="1165"/>
      <c r="G69" s="39"/>
      <c r="H69" s="446"/>
      <c r="I69" s="1167">
        <v>2.0</v>
      </c>
      <c r="J69" s="1167" t="s">
        <v>1638</v>
      </c>
      <c r="K69" s="1146"/>
      <c r="L69" s="1232"/>
      <c r="M69" s="1232"/>
      <c r="N69" s="1232"/>
      <c r="O69" s="1232"/>
      <c r="P69" s="1232"/>
      <c r="Q69" s="1141"/>
      <c r="R69" s="1201" t="s">
        <v>655</v>
      </c>
      <c r="S69" s="1202"/>
      <c r="T69" s="1263">
        <v>3.0</v>
      </c>
      <c r="U69" s="1244" t="s">
        <v>1653</v>
      </c>
      <c r="V69" s="1146"/>
      <c r="W69" s="1141"/>
      <c r="X69" s="1141"/>
      <c r="Y69" s="1141"/>
      <c r="Z69" s="1141"/>
      <c r="AA69" s="1141"/>
      <c r="AB69" s="1141"/>
      <c r="AC69" s="1185"/>
      <c r="AD69" s="1185"/>
      <c r="AE69" s="1185"/>
      <c r="AF69" s="1185"/>
      <c r="AG69" s="1207"/>
      <c r="AH69" s="1185"/>
      <c r="AI69" s="1185"/>
      <c r="AJ69" s="1257"/>
      <c r="AK69" s="1185"/>
      <c r="AL69" s="1207"/>
      <c r="AM69" s="1185"/>
      <c r="AN69" s="1185"/>
      <c r="AO69" s="1185"/>
      <c r="AP69" s="1185"/>
      <c r="AQ69" s="1313"/>
      <c r="AR69" s="1185"/>
      <c r="AS69" s="1185"/>
      <c r="AT69" s="1319"/>
      <c r="AU69" s="1319"/>
    </row>
    <row r="70" ht="14.25" customHeight="1">
      <c r="A70" s="39"/>
      <c r="B70" s="1162" t="s">
        <v>228</v>
      </c>
      <c r="C70" s="1163" t="s">
        <v>1697</v>
      </c>
      <c r="D70" s="1164" t="s">
        <v>1698</v>
      </c>
      <c r="E70" s="1221"/>
      <c r="F70" s="1165"/>
      <c r="G70" s="42"/>
      <c r="H70" s="114"/>
      <c r="I70" s="1167">
        <v>2.0</v>
      </c>
      <c r="J70" s="1167" t="s">
        <v>1638</v>
      </c>
      <c r="K70" s="1146"/>
      <c r="L70" s="1232"/>
      <c r="M70" s="1232"/>
      <c r="N70" s="1232"/>
      <c r="O70" s="1232"/>
      <c r="P70" s="1232"/>
      <c r="Q70" s="1141"/>
      <c r="R70" s="1123" t="s">
        <v>660</v>
      </c>
      <c r="S70" s="1123"/>
      <c r="T70" s="1320"/>
      <c r="U70" s="1123"/>
      <c r="V70" s="1146"/>
      <c r="W70" s="1141"/>
      <c r="X70" s="1141"/>
      <c r="Y70" s="1141"/>
      <c r="Z70" s="1207"/>
      <c r="AA70" s="1207"/>
      <c r="AB70" s="1141"/>
      <c r="AC70" s="1185"/>
      <c r="AD70" s="1185"/>
      <c r="AE70" s="1185"/>
      <c r="AF70" s="1185"/>
      <c r="AG70" s="1141"/>
      <c r="AH70" s="1185"/>
      <c r="AI70" s="1185"/>
      <c r="AJ70" s="1257"/>
      <c r="AK70" s="1185"/>
      <c r="AL70" s="1141"/>
      <c r="AM70" s="1185"/>
      <c r="AN70" s="1185"/>
      <c r="AO70" s="1185"/>
      <c r="AP70" s="1185"/>
      <c r="AQ70" s="1141"/>
      <c r="AR70" s="1185"/>
      <c r="AS70" s="1185"/>
      <c r="AT70" s="1319"/>
      <c r="AU70" s="1319"/>
    </row>
    <row r="71" ht="14.25" customHeight="1">
      <c r="A71" s="39"/>
      <c r="B71" s="1162" t="s">
        <v>229</v>
      </c>
      <c r="C71" s="1163" t="s">
        <v>1697</v>
      </c>
      <c r="D71" s="1164" t="s">
        <v>1698</v>
      </c>
      <c r="E71" s="1141"/>
      <c r="F71" s="1165"/>
      <c r="G71" s="1169" t="s">
        <v>360</v>
      </c>
      <c r="H71" s="1170" t="s">
        <v>332</v>
      </c>
      <c r="I71" s="1167">
        <v>2.0</v>
      </c>
      <c r="J71" s="1167" t="s">
        <v>1638</v>
      </c>
      <c r="K71" s="1146"/>
      <c r="L71" s="1232"/>
      <c r="M71" s="1232"/>
      <c r="N71" s="1232"/>
      <c r="O71" s="1232"/>
      <c r="P71" s="1232"/>
      <c r="Q71" s="1141"/>
      <c r="R71" s="1264"/>
      <c r="S71" s="1240" t="s">
        <v>1701</v>
      </c>
      <c r="T71" s="1258"/>
      <c r="U71" s="1149"/>
      <c r="V71" s="1146"/>
      <c r="W71" s="1141"/>
      <c r="X71" s="1141"/>
      <c r="Y71" s="1141"/>
      <c r="Z71" s="1141"/>
      <c r="AA71" s="1141"/>
      <c r="AB71" s="1141"/>
      <c r="AC71" s="1185"/>
      <c r="AD71" s="1185"/>
      <c r="AE71" s="1185"/>
      <c r="AF71" s="1185"/>
      <c r="AG71" s="1141"/>
      <c r="AH71" s="1185"/>
      <c r="AI71" s="1185"/>
      <c r="AJ71" s="1257"/>
      <c r="AK71" s="1185"/>
      <c r="AL71" s="1141"/>
      <c r="AM71" s="1185"/>
      <c r="AN71" s="1185"/>
      <c r="AO71" s="1185"/>
      <c r="AP71" s="1185"/>
      <c r="AQ71" s="1141"/>
      <c r="AR71" s="1185"/>
      <c r="AS71" s="1185"/>
      <c r="AT71" s="1319"/>
      <c r="AU71" s="1319"/>
    </row>
    <row r="72" ht="14.25" customHeight="1">
      <c r="A72" s="39"/>
      <c r="B72" s="1162" t="s">
        <v>230</v>
      </c>
      <c r="C72" s="1163" t="s">
        <v>1697</v>
      </c>
      <c r="D72" s="1164" t="s">
        <v>1698</v>
      </c>
      <c r="E72" s="1141"/>
      <c r="F72" s="1165"/>
      <c r="G72" s="42"/>
      <c r="H72" s="114"/>
      <c r="I72" s="1167">
        <v>2.0</v>
      </c>
      <c r="J72" s="1167" t="s">
        <v>1638</v>
      </c>
      <c r="K72" s="1146"/>
      <c r="L72" s="1232"/>
      <c r="M72" s="1232"/>
      <c r="N72" s="1232"/>
      <c r="O72" s="1232"/>
      <c r="P72" s="1232"/>
      <c r="Q72" s="1141"/>
      <c r="R72" s="135"/>
      <c r="S72" s="1200" t="s">
        <v>663</v>
      </c>
      <c r="T72" s="1259"/>
      <c r="U72" s="1197"/>
      <c r="V72" s="1146"/>
      <c r="W72" s="1141"/>
      <c r="X72" s="1141"/>
      <c r="Y72" s="1141"/>
      <c r="Z72" s="1207"/>
      <c r="AA72" s="1207"/>
      <c r="AB72" s="1141"/>
      <c r="AC72" s="1185"/>
      <c r="AD72" s="1185"/>
      <c r="AE72" s="1185"/>
      <c r="AF72" s="1185"/>
      <c r="AG72" s="1141"/>
      <c r="AH72" s="1185"/>
      <c r="AI72" s="1185"/>
      <c r="AJ72" s="1257"/>
      <c r="AK72" s="1185"/>
      <c r="AL72" s="1141"/>
      <c r="AM72" s="1185"/>
      <c r="AN72" s="1185"/>
      <c r="AO72" s="1185"/>
      <c r="AP72" s="1185"/>
      <c r="AQ72" s="1141"/>
      <c r="AR72" s="1185"/>
      <c r="AS72" s="1185"/>
      <c r="AT72" s="1319"/>
      <c r="AU72" s="1319"/>
    </row>
    <row r="73" ht="14.25" customHeight="1">
      <c r="A73" s="39"/>
      <c r="B73" s="1162" t="s">
        <v>231</v>
      </c>
      <c r="C73" s="1163" t="s">
        <v>1697</v>
      </c>
      <c r="D73" s="1164" t="s">
        <v>1698</v>
      </c>
      <c r="E73" s="1141"/>
      <c r="F73" s="1165"/>
      <c r="G73" s="1271" t="s">
        <v>361</v>
      </c>
      <c r="H73" s="1166"/>
      <c r="I73" s="1167">
        <v>2.0</v>
      </c>
      <c r="J73" s="1167" t="s">
        <v>1638</v>
      </c>
      <c r="K73" s="1146"/>
      <c r="L73" s="1232"/>
      <c r="M73" s="1232"/>
      <c r="N73" s="1232"/>
      <c r="O73" s="1232"/>
      <c r="P73" s="1232"/>
      <c r="Q73" s="1141"/>
      <c r="R73" s="135"/>
      <c r="S73" s="1200" t="s">
        <v>664</v>
      </c>
      <c r="T73" s="1259"/>
      <c r="U73" s="1197"/>
      <c r="V73" s="1146"/>
      <c r="W73" s="1141"/>
      <c r="X73" s="1141"/>
      <c r="Y73" s="1141"/>
      <c r="Z73" s="1141"/>
      <c r="AA73" s="1141"/>
      <c r="AB73" s="1141"/>
      <c r="AC73" s="1185"/>
      <c r="AD73" s="1185"/>
      <c r="AE73" s="1185"/>
      <c r="AF73" s="1185"/>
      <c r="AG73" s="1141"/>
      <c r="AH73" s="1185"/>
      <c r="AI73" s="1185"/>
      <c r="AJ73" s="1257"/>
      <c r="AK73" s="1185"/>
      <c r="AL73" s="1141"/>
      <c r="AM73" s="1185"/>
      <c r="AN73" s="1185"/>
      <c r="AO73" s="1185"/>
      <c r="AP73" s="1185"/>
      <c r="AQ73" s="1141"/>
      <c r="AR73" s="1185"/>
      <c r="AS73" s="1185"/>
      <c r="AT73" s="1319"/>
      <c r="AU73" s="1319"/>
    </row>
    <row r="74" ht="14.25" customHeight="1">
      <c r="A74" s="39"/>
      <c r="B74" s="1162" t="s">
        <v>232</v>
      </c>
      <c r="C74" s="1163" t="s">
        <v>1697</v>
      </c>
      <c r="D74" s="1164" t="s">
        <v>1698</v>
      </c>
      <c r="E74" s="1141"/>
      <c r="F74" s="1165"/>
      <c r="G74" s="1169" t="s">
        <v>362</v>
      </c>
      <c r="H74" s="1166" t="s">
        <v>363</v>
      </c>
      <c r="I74" s="1167">
        <v>2.0</v>
      </c>
      <c r="J74" s="1167" t="s">
        <v>1638</v>
      </c>
      <c r="K74" s="1146"/>
      <c r="L74" s="1232"/>
      <c r="M74" s="1232"/>
      <c r="N74" s="1232"/>
      <c r="O74" s="1232"/>
      <c r="P74" s="1232"/>
      <c r="Q74" s="1221"/>
      <c r="R74" s="135"/>
      <c r="S74" s="1200" t="s">
        <v>665</v>
      </c>
      <c r="T74" s="1259"/>
      <c r="U74" s="1197"/>
      <c r="V74" s="1146"/>
      <c r="W74" s="1141"/>
      <c r="X74" s="1141"/>
      <c r="Y74" s="1141"/>
      <c r="Z74" s="1141"/>
      <c r="AA74" s="1141"/>
      <c r="AB74" s="1141"/>
      <c r="AC74" s="1185"/>
      <c r="AD74" s="1185"/>
      <c r="AE74" s="1185"/>
      <c r="AF74" s="1185"/>
      <c r="AG74" s="1141"/>
      <c r="AH74" s="1185"/>
      <c r="AI74" s="1185"/>
      <c r="AJ74" s="1257"/>
      <c r="AK74" s="1185"/>
      <c r="AL74" s="1141"/>
      <c r="AM74" s="1185"/>
      <c r="AN74" s="1185"/>
      <c r="AO74" s="1185"/>
      <c r="AP74" s="1185"/>
      <c r="AQ74" s="1141"/>
      <c r="AR74" s="1185"/>
      <c r="AS74" s="1185"/>
      <c r="AT74" s="1319"/>
      <c r="AU74" s="1319"/>
    </row>
    <row r="75" ht="14.25" customHeight="1">
      <c r="A75" s="39"/>
      <c r="B75" s="1162" t="s">
        <v>233</v>
      </c>
      <c r="C75" s="1163" t="s">
        <v>1697</v>
      </c>
      <c r="D75" s="1164" t="s">
        <v>1698</v>
      </c>
      <c r="E75" s="1141"/>
      <c r="F75" s="1165"/>
      <c r="G75" s="42"/>
      <c r="H75" s="1166" t="s">
        <v>316</v>
      </c>
      <c r="I75" s="1167">
        <v>2.0</v>
      </c>
      <c r="J75" s="1167" t="s">
        <v>1638</v>
      </c>
      <c r="K75" s="1146"/>
      <c r="L75" s="1232"/>
      <c r="M75" s="1232"/>
      <c r="N75" s="1232"/>
      <c r="O75" s="1232"/>
      <c r="P75" s="1232"/>
      <c r="Q75" s="1141"/>
      <c r="R75" s="135"/>
      <c r="S75" s="1200" t="s">
        <v>666</v>
      </c>
      <c r="T75" s="1259"/>
      <c r="U75" s="1197"/>
      <c r="V75" s="1146"/>
      <c r="W75" s="1141"/>
      <c r="X75" s="1141"/>
      <c r="Y75" s="1141"/>
      <c r="Z75" s="1141"/>
      <c r="AA75" s="1141"/>
      <c r="AB75" s="1141"/>
      <c r="AC75" s="1185"/>
      <c r="AD75" s="1185"/>
      <c r="AE75" s="1185"/>
      <c r="AF75" s="1185"/>
      <c r="AG75" s="1141"/>
      <c r="AH75" s="1185"/>
      <c r="AI75" s="1185"/>
      <c r="AJ75" s="1257"/>
      <c r="AK75" s="1185"/>
      <c r="AL75" s="1141"/>
      <c r="AM75" s="1185"/>
      <c r="AN75" s="1185"/>
      <c r="AO75" s="1185"/>
      <c r="AP75" s="1185"/>
      <c r="AQ75" s="1141"/>
      <c r="AR75" s="1185"/>
      <c r="AS75" s="1185"/>
      <c r="AT75" s="1319"/>
      <c r="AU75" s="1319"/>
    </row>
    <row r="76" ht="14.25" customHeight="1">
      <c r="A76" s="39"/>
      <c r="B76" s="1162" t="s">
        <v>234</v>
      </c>
      <c r="C76" s="1163" t="s">
        <v>1697</v>
      </c>
      <c r="D76" s="1164" t="s">
        <v>1698</v>
      </c>
      <c r="E76" s="1141"/>
      <c r="F76" s="1165"/>
      <c r="G76" s="1169" t="s">
        <v>366</v>
      </c>
      <c r="H76" s="1166" t="s">
        <v>367</v>
      </c>
      <c r="I76" s="1167" t="s">
        <v>1668</v>
      </c>
      <c r="J76" s="1321" t="s">
        <v>1669</v>
      </c>
      <c r="K76" s="1146"/>
      <c r="L76" s="1232"/>
      <c r="M76" s="1232"/>
      <c r="N76" s="1232"/>
      <c r="O76" s="1232"/>
      <c r="P76" s="1232"/>
      <c r="Q76" s="1141"/>
      <c r="R76" s="15"/>
      <c r="S76" s="1202" t="s">
        <v>667</v>
      </c>
      <c r="T76" s="1263"/>
      <c r="U76" s="1244"/>
      <c r="V76" s="1146"/>
      <c r="W76" s="1141"/>
      <c r="X76" s="1141"/>
      <c r="Y76" s="1141"/>
      <c r="Z76" s="1141"/>
      <c r="AA76" s="1141"/>
      <c r="AB76" s="1141"/>
      <c r="AC76" s="1185"/>
      <c r="AD76" s="1185"/>
      <c r="AE76" s="1185"/>
      <c r="AF76" s="1185"/>
      <c r="AG76" s="1141"/>
      <c r="AH76" s="1185"/>
      <c r="AI76" s="1185"/>
      <c r="AJ76" s="1257"/>
      <c r="AK76" s="1185"/>
      <c r="AL76" s="1141"/>
      <c r="AM76" s="1185"/>
      <c r="AN76" s="1185"/>
      <c r="AO76" s="1185"/>
      <c r="AP76" s="1185"/>
      <c r="AQ76" s="1141"/>
      <c r="AR76" s="1185"/>
      <c r="AS76" s="1185"/>
      <c r="AT76" s="1319"/>
      <c r="AU76" s="1319"/>
    </row>
    <row r="77" ht="14.25" customHeight="1">
      <c r="A77" s="39"/>
      <c r="B77" s="1162" t="s">
        <v>235</v>
      </c>
      <c r="C77" s="1163" t="s">
        <v>1697</v>
      </c>
      <c r="D77" s="1164" t="s">
        <v>1698</v>
      </c>
      <c r="E77" s="1141"/>
      <c r="F77" s="1165"/>
      <c r="G77" s="39"/>
      <c r="H77" s="1166" t="s">
        <v>370</v>
      </c>
      <c r="I77" s="1167" t="s">
        <v>1668</v>
      </c>
      <c r="J77" s="1242"/>
      <c r="K77" s="1146"/>
      <c r="L77" s="1232"/>
      <c r="M77" s="1232"/>
      <c r="N77" s="1232"/>
      <c r="O77" s="1232"/>
      <c r="P77" s="1232"/>
      <c r="Q77" s="1141"/>
      <c r="R77" s="1295" t="s">
        <v>668</v>
      </c>
      <c r="S77" s="1125"/>
      <c r="T77" s="1296"/>
      <c r="U77" s="1125"/>
      <c r="V77" s="1146"/>
      <c r="W77" s="1141"/>
      <c r="X77" s="1141"/>
      <c r="Y77" s="1141"/>
      <c r="Z77" s="1141"/>
      <c r="AA77" s="1141"/>
      <c r="AB77" s="1141"/>
      <c r="AC77" s="1185"/>
      <c r="AD77" s="1185"/>
      <c r="AE77" s="1185"/>
      <c r="AF77" s="1185"/>
      <c r="AG77" s="1141"/>
      <c r="AH77" s="1185"/>
      <c r="AI77" s="1185"/>
      <c r="AJ77" s="1257"/>
      <c r="AK77" s="1185"/>
      <c r="AL77" s="1141"/>
      <c r="AM77" s="1185"/>
      <c r="AN77" s="1185"/>
      <c r="AO77" s="1185"/>
      <c r="AP77" s="1185"/>
      <c r="AQ77" s="1141"/>
      <c r="AR77" s="1185"/>
      <c r="AS77" s="1185"/>
      <c r="AT77" s="1319"/>
      <c r="AU77" s="1319"/>
    </row>
    <row r="78" ht="14.25" customHeight="1">
      <c r="A78" s="39"/>
      <c r="B78" s="1162" t="s">
        <v>236</v>
      </c>
      <c r="C78" s="1163" t="s">
        <v>1697</v>
      </c>
      <c r="D78" s="1164" t="s">
        <v>1698</v>
      </c>
      <c r="E78" s="1141"/>
      <c r="F78" s="1165"/>
      <c r="G78" s="39"/>
      <c r="H78" s="1166" t="s">
        <v>370</v>
      </c>
      <c r="I78" s="1167" t="s">
        <v>1668</v>
      </c>
      <c r="J78" s="1242"/>
      <c r="K78" s="1146"/>
      <c r="L78" s="1232"/>
      <c r="M78" s="1232"/>
      <c r="N78" s="1232"/>
      <c r="O78" s="1232"/>
      <c r="P78" s="1232"/>
      <c r="Q78" s="1141"/>
      <c r="R78" s="1147"/>
      <c r="S78" s="1240" t="s">
        <v>669</v>
      </c>
      <c r="T78" s="1258">
        <v>16.0</v>
      </c>
      <c r="U78" s="1149" t="s">
        <v>1702</v>
      </c>
      <c r="V78" s="1146"/>
      <c r="W78" s="1141"/>
      <c r="X78" s="1141"/>
      <c r="Y78" s="1141"/>
      <c r="Z78" s="1141"/>
      <c r="AA78" s="1141"/>
      <c r="AB78" s="1141"/>
      <c r="AC78" s="1185"/>
      <c r="AD78" s="1185"/>
      <c r="AE78" s="1185"/>
      <c r="AF78" s="1185"/>
      <c r="AG78" s="1141"/>
      <c r="AH78" s="1185"/>
      <c r="AI78" s="1185"/>
      <c r="AJ78" s="1257"/>
      <c r="AK78" s="1185"/>
      <c r="AL78" s="1141"/>
      <c r="AM78" s="1185"/>
      <c r="AN78" s="1185"/>
      <c r="AO78" s="1185"/>
      <c r="AP78" s="1185"/>
      <c r="AQ78" s="1141"/>
      <c r="AR78" s="1185"/>
      <c r="AS78" s="1185"/>
      <c r="AT78" s="1319"/>
      <c r="AU78" s="1319"/>
    </row>
    <row r="79" ht="14.25" customHeight="1">
      <c r="A79" s="39"/>
      <c r="B79" s="1162" t="s">
        <v>237</v>
      </c>
      <c r="C79" s="1163" t="s">
        <v>1697</v>
      </c>
      <c r="D79" s="1164" t="s">
        <v>1698</v>
      </c>
      <c r="E79" s="1141"/>
      <c r="F79" s="1165"/>
      <c r="G79" s="39"/>
      <c r="H79" s="1166" t="s">
        <v>370</v>
      </c>
      <c r="I79" s="1167" t="s">
        <v>1668</v>
      </c>
      <c r="J79" s="1242"/>
      <c r="K79" s="1146"/>
      <c r="L79" s="1232"/>
      <c r="M79" s="1232"/>
      <c r="N79" s="1232"/>
      <c r="O79" s="1232"/>
      <c r="P79" s="1232"/>
      <c r="Q79" s="1141"/>
      <c r="R79" s="1168"/>
      <c r="S79" s="1200" t="s">
        <v>670</v>
      </c>
      <c r="T79" s="1259">
        <v>16.0</v>
      </c>
      <c r="U79" s="1197" t="s">
        <v>1702</v>
      </c>
      <c r="V79" s="1146"/>
      <c r="W79" s="1141"/>
      <c r="X79" s="1141"/>
      <c r="Y79" s="1141"/>
      <c r="Z79" s="1141"/>
      <c r="AA79" s="1141"/>
      <c r="AB79" s="1141"/>
      <c r="AC79" s="1185"/>
      <c r="AD79" s="1185"/>
      <c r="AE79" s="1185"/>
      <c r="AF79" s="1185"/>
      <c r="AG79" s="1141"/>
      <c r="AH79" s="1185"/>
      <c r="AI79" s="1185"/>
      <c r="AJ79" s="1257"/>
      <c r="AK79" s="1185"/>
      <c r="AL79" s="1141"/>
      <c r="AM79" s="1185"/>
      <c r="AN79" s="1185"/>
      <c r="AO79" s="1185"/>
      <c r="AP79" s="1185"/>
      <c r="AQ79" s="1141"/>
      <c r="AR79" s="1185"/>
      <c r="AS79" s="1185"/>
      <c r="AT79" s="1319"/>
      <c r="AU79" s="1319"/>
    </row>
    <row r="80" ht="14.25" customHeight="1">
      <c r="A80" s="39"/>
      <c r="B80" s="1162" t="s">
        <v>238</v>
      </c>
      <c r="C80" s="1163" t="s">
        <v>1697</v>
      </c>
      <c r="D80" s="1164" t="s">
        <v>1698</v>
      </c>
      <c r="E80" s="1141"/>
      <c r="F80" s="1165"/>
      <c r="G80" s="42"/>
      <c r="H80" s="1166" t="s">
        <v>374</v>
      </c>
      <c r="I80" s="1167" t="s">
        <v>1668</v>
      </c>
      <c r="J80" s="1242"/>
      <c r="K80" s="1146"/>
      <c r="L80" s="1232"/>
      <c r="M80" s="1232"/>
      <c r="N80" s="1232"/>
      <c r="O80" s="1232"/>
      <c r="P80" s="1232"/>
      <c r="Q80" s="1141"/>
      <c r="R80" s="1168"/>
      <c r="S80" s="1200" t="s">
        <v>671</v>
      </c>
      <c r="T80" s="1259">
        <v>16.0</v>
      </c>
      <c r="U80" s="1197" t="s">
        <v>1702</v>
      </c>
      <c r="V80" s="1146"/>
      <c r="W80" s="1141"/>
      <c r="X80" s="1141"/>
      <c r="Y80" s="1141"/>
      <c r="Z80" s="1141"/>
      <c r="AA80" s="1141"/>
      <c r="AB80" s="1141"/>
      <c r="AC80" s="1185"/>
      <c r="AD80" s="1185"/>
      <c r="AE80" s="1185"/>
      <c r="AF80" s="1185"/>
      <c r="AG80" s="1141"/>
      <c r="AH80" s="1185"/>
      <c r="AI80" s="1185"/>
      <c r="AJ80" s="1257"/>
      <c r="AK80" s="1185"/>
      <c r="AL80" s="1141"/>
      <c r="AM80" s="1185"/>
      <c r="AN80" s="1185"/>
      <c r="AO80" s="1185"/>
      <c r="AP80" s="1185"/>
      <c r="AQ80" s="1141"/>
      <c r="AR80" s="1185"/>
      <c r="AS80" s="1185"/>
      <c r="AT80" s="1319"/>
      <c r="AU80" s="1319"/>
    </row>
    <row r="81" ht="14.25" customHeight="1">
      <c r="A81" s="39"/>
      <c r="B81" s="1318" t="s">
        <v>239</v>
      </c>
      <c r="C81" s="1163" t="s">
        <v>1697</v>
      </c>
      <c r="D81" s="1164" t="s">
        <v>1698</v>
      </c>
      <c r="E81" s="1141"/>
      <c r="F81" s="1165"/>
      <c r="G81" s="1271" t="s">
        <v>376</v>
      </c>
      <c r="H81" s="1166" t="s">
        <v>316</v>
      </c>
      <c r="I81" s="1167">
        <v>2.0</v>
      </c>
      <c r="J81" s="1167" t="s">
        <v>1638</v>
      </c>
      <c r="K81" s="1146"/>
      <c r="L81" s="1232"/>
      <c r="M81" s="1232"/>
      <c r="N81" s="1232"/>
      <c r="O81" s="1232"/>
      <c r="P81" s="1232"/>
      <c r="Q81" s="1221"/>
      <c r="R81" s="1168"/>
      <c r="S81" s="1200" t="s">
        <v>672</v>
      </c>
      <c r="T81" s="1259">
        <v>16.0</v>
      </c>
      <c r="U81" s="1197" t="s">
        <v>1702</v>
      </c>
      <c r="V81" s="1146"/>
      <c r="W81" s="1141"/>
      <c r="X81" s="1141"/>
      <c r="Y81" s="1141"/>
      <c r="Z81" s="1141"/>
      <c r="AA81" s="1141"/>
      <c r="AB81" s="1141"/>
      <c r="AC81" s="1185"/>
      <c r="AD81" s="1185"/>
      <c r="AE81" s="1185"/>
      <c r="AF81" s="1185"/>
      <c r="AG81" s="1141"/>
      <c r="AH81" s="1185"/>
      <c r="AI81" s="1185"/>
      <c r="AJ81" s="1257"/>
      <c r="AK81" s="1185"/>
      <c r="AL81" s="1141"/>
      <c r="AM81" s="1185"/>
      <c r="AN81" s="1185"/>
      <c r="AO81" s="1185"/>
      <c r="AP81" s="1185"/>
      <c r="AQ81" s="1141"/>
      <c r="AR81" s="1185"/>
      <c r="AS81" s="1185"/>
      <c r="AT81" s="1319"/>
      <c r="AU81" s="1319"/>
    </row>
    <row r="82" ht="14.25" customHeight="1">
      <c r="A82" s="39"/>
      <c r="B82" s="1318" t="s">
        <v>240</v>
      </c>
      <c r="C82" s="1163" t="s">
        <v>1697</v>
      </c>
      <c r="D82" s="1164" t="s">
        <v>1698</v>
      </c>
      <c r="E82" s="1141"/>
      <c r="F82" s="1165"/>
      <c r="G82" s="1271" t="s">
        <v>377</v>
      </c>
      <c r="H82" s="1166" t="s">
        <v>378</v>
      </c>
      <c r="I82" s="1167" t="s">
        <v>1476</v>
      </c>
      <c r="J82" s="1167" t="s">
        <v>1638</v>
      </c>
      <c r="K82" s="1146"/>
      <c r="L82" s="1232"/>
      <c r="M82" s="1232"/>
      <c r="N82" s="1232"/>
      <c r="O82" s="1232"/>
      <c r="P82" s="1232"/>
      <c r="Q82" s="1141"/>
      <c r="R82" s="1168"/>
      <c r="S82" s="1200" t="s">
        <v>673</v>
      </c>
      <c r="T82" s="1259">
        <v>16.0</v>
      </c>
      <c r="U82" s="1197" t="s">
        <v>1702</v>
      </c>
      <c r="V82" s="1146"/>
      <c r="W82" s="1141"/>
      <c r="X82" s="1141"/>
      <c r="Y82" s="1141"/>
      <c r="Z82" s="1141"/>
      <c r="AA82" s="1141"/>
      <c r="AB82" s="1141"/>
      <c r="AC82" s="1185"/>
      <c r="AD82" s="1185"/>
      <c r="AE82" s="1185"/>
      <c r="AF82" s="1185"/>
      <c r="AG82" s="1141"/>
      <c r="AH82" s="1185"/>
      <c r="AI82" s="1185"/>
      <c r="AJ82" s="1257"/>
      <c r="AK82" s="1185"/>
      <c r="AL82" s="1141"/>
      <c r="AM82" s="1185"/>
      <c r="AN82" s="1185"/>
      <c r="AO82" s="1185"/>
      <c r="AP82" s="1185"/>
      <c r="AQ82" s="1141"/>
      <c r="AR82" s="1185"/>
      <c r="AS82" s="1185"/>
      <c r="AT82" s="1319"/>
      <c r="AU82" s="1319"/>
    </row>
    <row r="83" ht="14.25" customHeight="1">
      <c r="A83" s="39"/>
      <c r="B83" s="1162" t="s">
        <v>241</v>
      </c>
      <c r="C83" s="1163" t="s">
        <v>1697</v>
      </c>
      <c r="D83" s="1164" t="s">
        <v>1698</v>
      </c>
      <c r="E83" s="1141"/>
      <c r="F83" s="1177"/>
      <c r="G83" s="1169" t="s">
        <v>379</v>
      </c>
      <c r="H83" s="1170" t="s">
        <v>378</v>
      </c>
      <c r="I83" s="1179" t="s">
        <v>1476</v>
      </c>
      <c r="J83" s="1179" t="s">
        <v>1638</v>
      </c>
      <c r="K83" s="1146"/>
      <c r="L83" s="1232"/>
      <c r="M83" s="1232"/>
      <c r="N83" s="1232"/>
      <c r="O83" s="1232"/>
      <c r="P83" s="1232"/>
      <c r="Q83" s="1141"/>
      <c r="R83" s="1168"/>
      <c r="S83" s="1200" t="s">
        <v>674</v>
      </c>
      <c r="T83" s="1259">
        <v>16.0</v>
      </c>
      <c r="U83" s="1197" t="s">
        <v>1702</v>
      </c>
      <c r="V83" s="1146"/>
      <c r="W83" s="1141"/>
      <c r="X83" s="1141"/>
      <c r="Y83" s="1141"/>
      <c r="Z83" s="1141"/>
      <c r="AA83" s="1141"/>
      <c r="AB83" s="1141"/>
      <c r="AC83" s="1185"/>
      <c r="AD83" s="1185"/>
      <c r="AE83" s="1185"/>
      <c r="AF83" s="1185"/>
      <c r="AG83" s="1141"/>
      <c r="AH83" s="1185"/>
      <c r="AI83" s="1185"/>
      <c r="AJ83" s="1257"/>
      <c r="AK83" s="1185"/>
      <c r="AL83" s="1141"/>
      <c r="AM83" s="1185"/>
      <c r="AN83" s="1185"/>
      <c r="AO83" s="1185"/>
      <c r="AP83" s="1185"/>
      <c r="AQ83" s="1141"/>
      <c r="AR83" s="1185"/>
      <c r="AS83" s="1185"/>
      <c r="AT83" s="1185"/>
      <c r="AU83" s="1185"/>
    </row>
    <row r="84" ht="14.25" customHeight="1">
      <c r="A84" s="39"/>
      <c r="B84" s="1162" t="s">
        <v>242</v>
      </c>
      <c r="C84" s="1163" t="s">
        <v>1697</v>
      </c>
      <c r="D84" s="1164" t="s">
        <v>1698</v>
      </c>
      <c r="E84" s="1141"/>
      <c r="F84" s="1135" t="s">
        <v>380</v>
      </c>
      <c r="G84" s="1137" t="s">
        <v>381</v>
      </c>
      <c r="H84" s="1136"/>
      <c r="I84" s="1136"/>
      <c r="J84" s="1136"/>
      <c r="K84" s="1146"/>
      <c r="L84" s="1232"/>
      <c r="M84" s="1232"/>
      <c r="N84" s="1232"/>
      <c r="O84" s="1232"/>
      <c r="P84" s="1232"/>
      <c r="Q84" s="1141"/>
      <c r="R84" s="1168"/>
      <c r="S84" s="1200" t="s">
        <v>675</v>
      </c>
      <c r="T84" s="1259">
        <v>16.0</v>
      </c>
      <c r="U84" s="1197" t="s">
        <v>1702</v>
      </c>
      <c r="V84" s="1146"/>
      <c r="W84" s="1141"/>
      <c r="X84" s="1141"/>
      <c r="Y84" s="1141"/>
      <c r="Z84" s="1141"/>
      <c r="AA84" s="1141"/>
      <c r="AB84" s="1141"/>
      <c r="AC84" s="1185"/>
      <c r="AD84" s="1185"/>
      <c r="AE84" s="1185"/>
      <c r="AF84" s="1185"/>
      <c r="AG84" s="1141"/>
      <c r="AH84" s="1185"/>
      <c r="AI84" s="1185"/>
      <c r="AJ84" s="1257"/>
      <c r="AK84" s="1185"/>
      <c r="AL84" s="1141"/>
      <c r="AM84" s="1185"/>
      <c r="AN84" s="1185"/>
      <c r="AO84" s="1185"/>
      <c r="AP84" s="1185"/>
      <c r="AQ84" s="1141"/>
      <c r="AR84" s="1185"/>
      <c r="AS84" s="1185"/>
      <c r="AT84" s="1185"/>
      <c r="AU84" s="1185"/>
    </row>
    <row r="85" ht="14.25" customHeight="1">
      <c r="A85" s="39"/>
      <c r="B85" s="1162" t="s">
        <v>243</v>
      </c>
      <c r="C85" s="1163" t="s">
        <v>1697</v>
      </c>
      <c r="D85" s="1164" t="s">
        <v>1698</v>
      </c>
      <c r="E85" s="1141"/>
      <c r="F85" s="1142"/>
      <c r="G85" s="1143" t="s">
        <v>382</v>
      </c>
      <c r="H85" s="1144" t="s">
        <v>383</v>
      </c>
      <c r="I85" s="1145" t="s">
        <v>1476</v>
      </c>
      <c r="J85" s="1145" t="s">
        <v>1638</v>
      </c>
      <c r="K85" s="1146"/>
      <c r="L85" s="1232"/>
      <c r="M85" s="1232"/>
      <c r="N85" s="1232"/>
      <c r="O85" s="1232"/>
      <c r="P85" s="1232"/>
      <c r="Q85" s="1141"/>
      <c r="R85" s="1168"/>
      <c r="S85" s="1200" t="s">
        <v>676</v>
      </c>
      <c r="T85" s="1259">
        <v>16.0</v>
      </c>
      <c r="U85" s="1197" t="s">
        <v>1702</v>
      </c>
      <c r="V85" s="1146"/>
      <c r="W85" s="1141"/>
      <c r="X85" s="1141"/>
      <c r="Y85" s="1141"/>
      <c r="Z85" s="1141"/>
      <c r="AA85" s="1141"/>
      <c r="AB85" s="1141"/>
      <c r="AC85" s="1185"/>
      <c r="AD85" s="1185"/>
      <c r="AE85" s="1185"/>
      <c r="AF85" s="1185"/>
      <c r="AG85" s="1141"/>
      <c r="AH85" s="1185"/>
      <c r="AI85" s="1185"/>
      <c r="AJ85" s="1257"/>
      <c r="AK85" s="1185"/>
      <c r="AL85" s="1141"/>
      <c r="AM85" s="1185"/>
      <c r="AN85" s="1185"/>
      <c r="AO85" s="1185"/>
      <c r="AP85" s="1185"/>
      <c r="AQ85" s="1141"/>
      <c r="AR85" s="1185"/>
      <c r="AS85" s="1185"/>
      <c r="AT85" s="1185"/>
      <c r="AU85" s="1185"/>
    </row>
    <row r="86" ht="14.25" customHeight="1">
      <c r="A86" s="39"/>
      <c r="B86" s="1162" t="s">
        <v>244</v>
      </c>
      <c r="C86" s="1163" t="s">
        <v>1697</v>
      </c>
      <c r="D86" s="1164" t="s">
        <v>1698</v>
      </c>
      <c r="E86" s="1141"/>
      <c r="F86" s="1165"/>
      <c r="G86" s="39"/>
      <c r="H86" s="1166" t="s">
        <v>384</v>
      </c>
      <c r="I86" s="1167" t="s">
        <v>1476</v>
      </c>
      <c r="J86" s="1167" t="s">
        <v>1638</v>
      </c>
      <c r="K86" s="1146"/>
      <c r="L86" s="1232"/>
      <c r="M86" s="1232"/>
      <c r="N86" s="1232"/>
      <c r="O86" s="1232"/>
      <c r="P86" s="1232"/>
      <c r="Q86" s="1141"/>
      <c r="R86" s="1168"/>
      <c r="S86" s="1200" t="s">
        <v>677</v>
      </c>
      <c r="T86" s="1259">
        <v>16.0</v>
      </c>
      <c r="U86" s="1197" t="s">
        <v>1702</v>
      </c>
      <c r="V86" s="1146"/>
      <c r="W86" s="1141"/>
      <c r="X86" s="1141"/>
      <c r="Y86" s="1141"/>
      <c r="Z86" s="1141"/>
      <c r="AA86" s="1141"/>
      <c r="AB86" s="1141"/>
      <c r="AC86" s="1185"/>
      <c r="AD86" s="1185"/>
      <c r="AE86" s="1185"/>
      <c r="AF86" s="1185"/>
      <c r="AG86" s="1141"/>
      <c r="AH86" s="1185"/>
      <c r="AI86" s="1185"/>
      <c r="AJ86" s="1257"/>
      <c r="AK86" s="1185"/>
      <c r="AL86" s="1141"/>
      <c r="AM86" s="1185"/>
      <c r="AN86" s="1185"/>
      <c r="AO86" s="1185"/>
      <c r="AP86" s="1185"/>
      <c r="AQ86" s="1141"/>
      <c r="AR86" s="1185"/>
      <c r="AS86" s="1185"/>
      <c r="AT86" s="1185"/>
      <c r="AU86" s="1185"/>
    </row>
    <row r="87" ht="14.25" customHeight="1">
      <c r="A87" s="39"/>
      <c r="B87" s="1318" t="s">
        <v>245</v>
      </c>
      <c r="C87" s="1163" t="s">
        <v>1697</v>
      </c>
      <c r="D87" s="1164" t="s">
        <v>1698</v>
      </c>
      <c r="E87" s="1141"/>
      <c r="F87" s="1165"/>
      <c r="G87" s="39"/>
      <c r="H87" s="1166" t="s">
        <v>385</v>
      </c>
      <c r="I87" s="1167" t="s">
        <v>1476</v>
      </c>
      <c r="J87" s="1167" t="s">
        <v>1638</v>
      </c>
      <c r="K87" s="1146"/>
      <c r="L87" s="1232"/>
      <c r="M87" s="1232"/>
      <c r="N87" s="1232"/>
      <c r="O87" s="1232"/>
      <c r="P87" s="1232"/>
      <c r="Q87" s="1141"/>
      <c r="R87" s="1243"/>
      <c r="S87" s="1202" t="s">
        <v>443</v>
      </c>
      <c r="T87" s="1263" t="s">
        <v>1476</v>
      </c>
      <c r="U87" s="1244" t="s">
        <v>1703</v>
      </c>
      <c r="V87" s="1146"/>
      <c r="W87" s="1141"/>
      <c r="X87" s="1141"/>
      <c r="Y87" s="1141"/>
      <c r="Z87" s="1141"/>
      <c r="AA87" s="1141"/>
      <c r="AB87" s="1141"/>
      <c r="AC87" s="1185"/>
      <c r="AD87" s="1185"/>
      <c r="AE87" s="1185"/>
      <c r="AF87" s="1185"/>
      <c r="AG87" s="1141"/>
      <c r="AH87" s="1185"/>
      <c r="AI87" s="1185"/>
      <c r="AJ87" s="1257"/>
      <c r="AK87" s="1185"/>
      <c r="AL87" s="1141"/>
      <c r="AM87" s="1185"/>
      <c r="AN87" s="1185"/>
      <c r="AO87" s="1185"/>
      <c r="AP87" s="1185"/>
      <c r="AQ87" s="1141"/>
      <c r="AR87" s="1185"/>
      <c r="AS87" s="1185"/>
      <c r="AT87" s="1185"/>
      <c r="AU87" s="1185"/>
    </row>
    <row r="88" ht="14.25" customHeight="1">
      <c r="A88" s="39"/>
      <c r="B88" s="1318" t="s">
        <v>246</v>
      </c>
      <c r="C88" s="1163" t="s">
        <v>1697</v>
      </c>
      <c r="D88" s="1164" t="s">
        <v>1698</v>
      </c>
      <c r="E88" s="1221"/>
      <c r="F88" s="1165"/>
      <c r="G88" s="39"/>
      <c r="H88" s="1170" t="s">
        <v>384</v>
      </c>
      <c r="I88" s="1167" t="s">
        <v>1476</v>
      </c>
      <c r="J88" s="1167" t="s">
        <v>1638</v>
      </c>
      <c r="K88" s="1146"/>
      <c r="L88" s="1232"/>
      <c r="M88" s="1232"/>
      <c r="N88" s="1232"/>
      <c r="O88" s="1232"/>
      <c r="P88" s="1232"/>
      <c r="Q88" s="1141"/>
      <c r="R88" s="1123" t="s">
        <v>678</v>
      </c>
      <c r="S88" s="1125"/>
      <c r="T88" s="1296"/>
      <c r="U88" s="1125"/>
      <c r="V88" s="1146"/>
      <c r="W88" s="1141"/>
      <c r="X88" s="1141"/>
      <c r="Y88" s="1141"/>
      <c r="Z88" s="1141"/>
      <c r="AA88" s="1141"/>
      <c r="AB88" s="1141"/>
      <c r="AC88" s="1185"/>
      <c r="AD88" s="1185"/>
      <c r="AE88" s="1185"/>
      <c r="AF88" s="1185"/>
      <c r="AG88" s="1141"/>
      <c r="AH88" s="1185"/>
      <c r="AI88" s="1185"/>
      <c r="AJ88" s="1257"/>
      <c r="AK88" s="1185"/>
      <c r="AL88" s="1141"/>
      <c r="AM88" s="1185"/>
      <c r="AN88" s="1185"/>
      <c r="AO88" s="1185"/>
      <c r="AP88" s="1185"/>
      <c r="AQ88" s="1141"/>
      <c r="AR88" s="1185"/>
      <c r="AS88" s="1185"/>
      <c r="AT88" s="1185"/>
      <c r="AU88" s="1185"/>
    </row>
    <row r="89" ht="14.25" customHeight="1">
      <c r="A89" s="39"/>
      <c r="B89" s="1162" t="s">
        <v>247</v>
      </c>
      <c r="C89" s="1163" t="s">
        <v>1697</v>
      </c>
      <c r="D89" s="1164" t="s">
        <v>1698</v>
      </c>
      <c r="E89" s="1141"/>
      <c r="F89" s="1165"/>
      <c r="G89" s="39"/>
      <c r="H89" s="446"/>
      <c r="I89" s="1167" t="s">
        <v>1476</v>
      </c>
      <c r="J89" s="1167" t="s">
        <v>1638</v>
      </c>
      <c r="K89" s="1146"/>
      <c r="L89" s="1232"/>
      <c r="M89" s="1232"/>
      <c r="N89" s="1232"/>
      <c r="O89" s="1232"/>
      <c r="P89" s="1232"/>
      <c r="Q89" s="1141"/>
      <c r="R89" s="1265"/>
      <c r="S89" s="1160" t="s">
        <v>1704</v>
      </c>
      <c r="T89" s="1258">
        <v>18.0</v>
      </c>
      <c r="U89" s="1149" t="s">
        <v>1705</v>
      </c>
      <c r="V89" s="1146"/>
      <c r="W89" s="1141"/>
      <c r="X89" s="1141"/>
      <c r="Y89" s="1141"/>
      <c r="Z89" s="1141"/>
      <c r="AA89" s="1141"/>
      <c r="AB89" s="1141"/>
      <c r="AC89" s="1185"/>
      <c r="AD89" s="1185"/>
      <c r="AE89" s="1185"/>
      <c r="AF89" s="1185"/>
      <c r="AG89" s="1141"/>
      <c r="AH89" s="1185"/>
      <c r="AI89" s="1185"/>
      <c r="AJ89" s="1257"/>
      <c r="AK89" s="1185"/>
      <c r="AL89" s="1141"/>
      <c r="AM89" s="1185"/>
      <c r="AN89" s="1185"/>
      <c r="AO89" s="1185"/>
      <c r="AP89" s="1185"/>
      <c r="AQ89" s="1141"/>
      <c r="AR89" s="1185"/>
      <c r="AS89" s="1185"/>
      <c r="AT89" s="1185"/>
      <c r="AU89" s="1185"/>
    </row>
    <row r="90" ht="14.25" customHeight="1">
      <c r="A90" s="39"/>
      <c r="B90" s="1162" t="s">
        <v>248</v>
      </c>
      <c r="C90" s="1163" t="s">
        <v>1697</v>
      </c>
      <c r="D90" s="1164" t="s">
        <v>1698</v>
      </c>
      <c r="E90" s="1141"/>
      <c r="F90" s="1165"/>
      <c r="G90" s="39"/>
      <c r="H90" s="446"/>
      <c r="I90" s="1167" t="s">
        <v>1476</v>
      </c>
      <c r="J90" s="1167" t="s">
        <v>1638</v>
      </c>
      <c r="K90" s="1146"/>
      <c r="L90" s="1232"/>
      <c r="M90" s="1232"/>
      <c r="N90" s="1232"/>
      <c r="O90" s="1232"/>
      <c r="P90" s="1232"/>
      <c r="Q90" s="1141"/>
      <c r="R90" s="1185"/>
      <c r="S90" s="1185"/>
      <c r="T90" s="1275"/>
      <c r="U90" s="1275"/>
      <c r="V90" s="1146"/>
      <c r="W90" s="1141"/>
      <c r="X90" s="1141"/>
      <c r="Y90" s="1141"/>
      <c r="Z90" s="1141"/>
      <c r="AA90" s="1141"/>
      <c r="AB90" s="1141"/>
      <c r="AC90" s="1185"/>
      <c r="AD90" s="1185"/>
      <c r="AE90" s="1185"/>
      <c r="AF90" s="1185"/>
      <c r="AG90" s="1141"/>
      <c r="AH90" s="1185"/>
      <c r="AI90" s="1185"/>
      <c r="AJ90" s="1257"/>
      <c r="AK90" s="1185"/>
      <c r="AL90" s="1141"/>
      <c r="AM90" s="1185"/>
      <c r="AN90" s="1185"/>
      <c r="AO90" s="1185"/>
      <c r="AP90" s="1185"/>
      <c r="AQ90" s="1141"/>
      <c r="AR90" s="1185"/>
      <c r="AS90" s="1185"/>
      <c r="AT90" s="1185"/>
      <c r="AU90" s="1185"/>
    </row>
    <row r="91" ht="14.25" customHeight="1">
      <c r="A91" s="39"/>
      <c r="B91" s="1162" t="s">
        <v>249</v>
      </c>
      <c r="C91" s="1163" t="s">
        <v>1697</v>
      </c>
      <c r="D91" s="1164" t="s">
        <v>1698</v>
      </c>
      <c r="E91" s="1141"/>
      <c r="F91" s="1165"/>
      <c r="G91" s="39"/>
      <c r="H91" s="446"/>
      <c r="I91" s="1167" t="s">
        <v>1476</v>
      </c>
      <c r="J91" s="1167" t="s">
        <v>1638</v>
      </c>
      <c r="K91" s="1146"/>
      <c r="L91" s="1232"/>
      <c r="M91" s="1232"/>
      <c r="N91" s="1232"/>
      <c r="O91" s="1232"/>
      <c r="P91" s="1232"/>
      <c r="Q91" s="1141"/>
      <c r="R91" s="1185"/>
      <c r="S91" s="1185"/>
      <c r="T91" s="1185"/>
      <c r="U91" s="1185"/>
      <c r="V91" s="1146"/>
      <c r="W91" s="1141"/>
      <c r="X91" s="1141"/>
      <c r="Y91" s="1141"/>
      <c r="Z91" s="1141"/>
      <c r="AA91" s="1141"/>
      <c r="AB91" s="1141"/>
      <c r="AC91" s="1185"/>
      <c r="AD91" s="1185"/>
      <c r="AE91" s="1185"/>
      <c r="AF91" s="1185"/>
      <c r="AG91" s="1141"/>
      <c r="AH91" s="1185"/>
      <c r="AI91" s="1185"/>
      <c r="AJ91" s="1257"/>
      <c r="AK91" s="1185"/>
      <c r="AL91" s="1141"/>
      <c r="AM91" s="1185"/>
      <c r="AN91" s="1185"/>
      <c r="AO91" s="1185"/>
      <c r="AP91" s="1185"/>
      <c r="AQ91" s="1141"/>
      <c r="AR91" s="1185"/>
      <c r="AS91" s="1185"/>
      <c r="AT91" s="1185"/>
      <c r="AU91" s="1185"/>
    </row>
    <row r="92" ht="14.25" customHeight="1">
      <c r="A92" s="39"/>
      <c r="B92" s="1162" t="s">
        <v>250</v>
      </c>
      <c r="C92" s="1163" t="s">
        <v>1697</v>
      </c>
      <c r="D92" s="1164" t="s">
        <v>1698</v>
      </c>
      <c r="E92" s="1141"/>
      <c r="F92" s="1165"/>
      <c r="G92" s="39"/>
      <c r="H92" s="114"/>
      <c r="I92" s="1167" t="s">
        <v>1476</v>
      </c>
      <c r="J92" s="1167" t="s">
        <v>1638</v>
      </c>
      <c r="K92" s="1146"/>
      <c r="L92" s="1232"/>
      <c r="M92" s="1232"/>
      <c r="N92" s="1232"/>
      <c r="O92" s="1232"/>
      <c r="P92" s="1232"/>
      <c r="Q92" s="1221"/>
      <c r="R92" s="1185"/>
      <c r="S92" s="1185"/>
      <c r="T92" s="1185"/>
      <c r="U92" s="1185"/>
      <c r="V92" s="1146"/>
      <c r="W92" s="1141"/>
      <c r="X92" s="1141"/>
      <c r="Y92" s="1141"/>
      <c r="Z92" s="1141"/>
      <c r="AA92" s="1141"/>
      <c r="AB92" s="1141"/>
      <c r="AC92" s="1185"/>
      <c r="AD92" s="1185"/>
      <c r="AE92" s="1185"/>
      <c r="AF92" s="1185"/>
      <c r="AG92" s="1141"/>
      <c r="AH92" s="1185"/>
      <c r="AI92" s="1185"/>
      <c r="AJ92" s="1257"/>
      <c r="AK92" s="1185"/>
      <c r="AL92" s="1141"/>
      <c r="AM92" s="1185"/>
      <c r="AN92" s="1185"/>
      <c r="AO92" s="1185"/>
      <c r="AP92" s="1185"/>
      <c r="AQ92" s="1141"/>
      <c r="AR92" s="1185"/>
      <c r="AS92" s="1185"/>
      <c r="AT92" s="1185"/>
      <c r="AU92" s="1185"/>
    </row>
    <row r="93" ht="14.25" customHeight="1">
      <c r="A93" s="39"/>
      <c r="B93" s="1162" t="s">
        <v>251</v>
      </c>
      <c r="C93" s="1163" t="s">
        <v>1697</v>
      </c>
      <c r="D93" s="1164" t="s">
        <v>1698</v>
      </c>
      <c r="E93" s="1141"/>
      <c r="F93" s="1165"/>
      <c r="G93" s="39"/>
      <c r="H93" s="1170" t="s">
        <v>391</v>
      </c>
      <c r="I93" s="1167" t="s">
        <v>1476</v>
      </c>
      <c r="J93" s="1167" t="s">
        <v>1638</v>
      </c>
      <c r="K93" s="1146"/>
      <c r="L93" s="1232"/>
      <c r="M93" s="1232"/>
      <c r="N93" s="1232"/>
      <c r="O93" s="1232"/>
      <c r="P93" s="1232"/>
      <c r="Q93" s="1141"/>
      <c r="R93" s="1185"/>
      <c r="S93" s="1185"/>
      <c r="T93" s="1185"/>
      <c r="U93" s="1185"/>
      <c r="V93" s="1146"/>
      <c r="W93" s="1141"/>
      <c r="X93" s="1141"/>
      <c r="Y93" s="1141"/>
      <c r="Z93" s="1141"/>
      <c r="AA93" s="1141"/>
      <c r="AB93" s="1141"/>
      <c r="AC93" s="1185"/>
      <c r="AD93" s="1185"/>
      <c r="AE93" s="1185"/>
      <c r="AF93" s="1185"/>
      <c r="AG93" s="1141"/>
      <c r="AH93" s="1185"/>
      <c r="AI93" s="1185"/>
      <c r="AJ93" s="1257"/>
      <c r="AK93" s="1185"/>
      <c r="AL93" s="1141"/>
      <c r="AM93" s="1185"/>
      <c r="AN93" s="1185"/>
      <c r="AO93" s="1185"/>
      <c r="AP93" s="1185"/>
      <c r="AQ93" s="1141"/>
      <c r="AR93" s="1185"/>
      <c r="AS93" s="1185"/>
      <c r="AT93" s="1185"/>
      <c r="AU93" s="1185"/>
    </row>
    <row r="94" ht="14.25" customHeight="1">
      <c r="A94" s="39"/>
      <c r="B94" s="1162" t="s">
        <v>252</v>
      </c>
      <c r="C94" s="1163" t="s">
        <v>1697</v>
      </c>
      <c r="D94" s="1164" t="s">
        <v>1698</v>
      </c>
      <c r="E94" s="1141"/>
      <c r="F94" s="1165"/>
      <c r="G94" s="39"/>
      <c r="H94" s="446"/>
      <c r="I94" s="1167" t="s">
        <v>1476</v>
      </c>
      <c r="J94" s="1167" t="s">
        <v>1638</v>
      </c>
      <c r="K94" s="1146"/>
      <c r="L94" s="1232"/>
      <c r="M94" s="1232"/>
      <c r="N94" s="1232"/>
      <c r="O94" s="1232"/>
      <c r="P94" s="1232"/>
      <c r="Q94" s="1141"/>
      <c r="R94" s="1185"/>
      <c r="S94" s="1185"/>
      <c r="T94" s="1185"/>
      <c r="U94" s="1185"/>
      <c r="V94" s="1141"/>
      <c r="W94" s="1141"/>
      <c r="X94" s="1141"/>
      <c r="Y94" s="1141"/>
      <c r="Z94" s="1141"/>
      <c r="AA94" s="1141"/>
      <c r="AB94" s="1141"/>
      <c r="AC94" s="1185"/>
      <c r="AD94" s="1185"/>
      <c r="AE94" s="1185"/>
      <c r="AF94" s="1185"/>
      <c r="AG94" s="1141"/>
      <c r="AH94" s="1185"/>
      <c r="AI94" s="1185"/>
      <c r="AJ94" s="1257"/>
      <c r="AK94" s="1185"/>
      <c r="AL94" s="1141"/>
      <c r="AM94" s="1185"/>
      <c r="AN94" s="1185"/>
      <c r="AO94" s="1185"/>
      <c r="AP94" s="1185"/>
      <c r="AQ94" s="1141"/>
      <c r="AR94" s="1185"/>
      <c r="AS94" s="1185"/>
      <c r="AT94" s="1185"/>
      <c r="AU94" s="1185"/>
    </row>
    <row r="95" ht="14.25" customHeight="1">
      <c r="A95" s="39"/>
      <c r="B95" s="1162" t="s">
        <v>253</v>
      </c>
      <c r="C95" s="1163" t="s">
        <v>1697</v>
      </c>
      <c r="D95" s="1164" t="s">
        <v>1698</v>
      </c>
      <c r="E95" s="1141"/>
      <c r="F95" s="1165"/>
      <c r="G95" s="39"/>
      <c r="H95" s="446"/>
      <c r="I95" s="1167" t="s">
        <v>1476</v>
      </c>
      <c r="J95" s="1167" t="s">
        <v>1638</v>
      </c>
      <c r="K95" s="1146"/>
      <c r="L95" s="1232"/>
      <c r="M95" s="1232"/>
      <c r="N95" s="1232"/>
      <c r="O95" s="1232"/>
      <c r="P95" s="1232"/>
      <c r="Q95" s="1141"/>
      <c r="R95" s="1185"/>
      <c r="S95" s="1185"/>
      <c r="T95" s="1185"/>
      <c r="U95" s="1185"/>
      <c r="V95" s="1141"/>
      <c r="W95" s="1141"/>
      <c r="X95" s="1141"/>
      <c r="Y95" s="1141"/>
      <c r="Z95" s="1141"/>
      <c r="AA95" s="1141"/>
      <c r="AB95" s="1141"/>
      <c r="AC95" s="1185"/>
      <c r="AD95" s="1185"/>
      <c r="AE95" s="1185"/>
      <c r="AF95" s="1185"/>
      <c r="AG95" s="1141"/>
      <c r="AH95" s="1185"/>
      <c r="AI95" s="1185"/>
      <c r="AJ95" s="1257"/>
      <c r="AK95" s="1185"/>
      <c r="AL95" s="1141"/>
      <c r="AM95" s="1185"/>
      <c r="AN95" s="1185"/>
      <c r="AO95" s="1185"/>
      <c r="AP95" s="1185"/>
      <c r="AQ95" s="1141"/>
      <c r="AR95" s="1185"/>
      <c r="AS95" s="1185"/>
      <c r="AT95" s="1185"/>
      <c r="AU95" s="1185"/>
    </row>
    <row r="96" ht="14.25" customHeight="1">
      <c r="A96" s="39"/>
      <c r="B96" s="1162" t="s">
        <v>254</v>
      </c>
      <c r="C96" s="1163" t="s">
        <v>1697</v>
      </c>
      <c r="D96" s="1164" t="s">
        <v>1698</v>
      </c>
      <c r="E96" s="1141"/>
      <c r="F96" s="1165"/>
      <c r="G96" s="39"/>
      <c r="H96" s="114"/>
      <c r="I96" s="1167" t="s">
        <v>1476</v>
      </c>
      <c r="J96" s="1167" t="s">
        <v>1638</v>
      </c>
      <c r="K96" s="1146"/>
      <c r="L96" s="1232"/>
      <c r="M96" s="1232"/>
      <c r="N96" s="1232"/>
      <c r="O96" s="1232"/>
      <c r="P96" s="1232"/>
      <c r="Q96" s="1141"/>
      <c r="R96" s="1185"/>
      <c r="S96" s="1185"/>
      <c r="T96" s="1185"/>
      <c r="U96" s="1185"/>
      <c r="V96" s="1141"/>
      <c r="W96" s="1141"/>
      <c r="X96" s="1141"/>
      <c r="Y96" s="1141"/>
      <c r="Z96" s="1141"/>
      <c r="AA96" s="1141"/>
      <c r="AB96" s="1141"/>
      <c r="AC96" s="1185"/>
      <c r="AD96" s="1185"/>
      <c r="AE96" s="1185"/>
      <c r="AF96" s="1185"/>
      <c r="AG96" s="1141"/>
      <c r="AH96" s="1185"/>
      <c r="AI96" s="1185"/>
      <c r="AJ96" s="1257"/>
      <c r="AK96" s="1185"/>
      <c r="AL96" s="1141"/>
      <c r="AM96" s="1185"/>
      <c r="AN96" s="1185"/>
      <c r="AO96" s="1185"/>
      <c r="AP96" s="1185"/>
      <c r="AQ96" s="1141"/>
      <c r="AR96" s="1185"/>
      <c r="AS96" s="1185"/>
      <c r="AT96" s="1185"/>
      <c r="AU96" s="1185"/>
    </row>
    <row r="97" ht="14.25" customHeight="1">
      <c r="A97" s="39"/>
      <c r="B97" s="1162" t="s">
        <v>255</v>
      </c>
      <c r="C97" s="1163" t="s">
        <v>1697</v>
      </c>
      <c r="D97" s="1164" t="s">
        <v>1698</v>
      </c>
      <c r="E97" s="1141"/>
      <c r="F97" s="1165"/>
      <c r="G97" s="39"/>
      <c r="H97" s="1170" t="s">
        <v>385</v>
      </c>
      <c r="I97" s="1167" t="s">
        <v>1476</v>
      </c>
      <c r="J97" s="1167" t="s">
        <v>1638</v>
      </c>
      <c r="K97" s="1146"/>
      <c r="L97" s="1232"/>
      <c r="M97" s="1232"/>
      <c r="N97" s="1232"/>
      <c r="O97" s="1232"/>
      <c r="P97" s="1232"/>
      <c r="Q97" s="1141"/>
      <c r="R97" s="1185"/>
      <c r="S97" s="1185"/>
      <c r="T97" s="1185"/>
      <c r="U97" s="1185"/>
      <c r="V97" s="1141"/>
      <c r="W97" s="1141"/>
      <c r="X97" s="1141"/>
      <c r="Y97" s="1141"/>
      <c r="Z97" s="1141"/>
      <c r="AA97" s="1141"/>
      <c r="AB97" s="1141"/>
      <c r="AC97" s="1185"/>
      <c r="AD97" s="1185"/>
      <c r="AE97" s="1185"/>
      <c r="AF97" s="1185"/>
      <c r="AG97" s="1141"/>
      <c r="AH97" s="1185"/>
      <c r="AI97" s="1185"/>
      <c r="AJ97" s="1257"/>
      <c r="AK97" s="1185"/>
      <c r="AL97" s="1141"/>
      <c r="AM97" s="1185"/>
      <c r="AN97" s="1185"/>
      <c r="AO97" s="1185"/>
      <c r="AP97" s="1185"/>
      <c r="AQ97" s="1141"/>
      <c r="AR97" s="1185"/>
      <c r="AS97" s="1185"/>
      <c r="AT97" s="1185"/>
      <c r="AU97" s="1185"/>
    </row>
    <row r="98" ht="14.25" customHeight="1">
      <c r="A98" s="39"/>
      <c r="B98" s="1162" t="s">
        <v>256</v>
      </c>
      <c r="C98" s="1163" t="s">
        <v>1697</v>
      </c>
      <c r="D98" s="1164" t="s">
        <v>1698</v>
      </c>
      <c r="E98" s="1141"/>
      <c r="F98" s="1165"/>
      <c r="G98" s="39"/>
      <c r="H98" s="446"/>
      <c r="I98" s="1167" t="s">
        <v>1476</v>
      </c>
      <c r="J98" s="1167" t="s">
        <v>1638</v>
      </c>
      <c r="K98" s="1146"/>
      <c r="L98" s="1232"/>
      <c r="M98" s="1232"/>
      <c r="N98" s="1232"/>
      <c r="O98" s="1232"/>
      <c r="P98" s="1232"/>
      <c r="Q98" s="1141"/>
      <c r="R98" s="1185"/>
      <c r="S98" s="1185"/>
      <c r="T98" s="1185"/>
      <c r="U98" s="1185"/>
      <c r="V98" s="1141"/>
      <c r="W98" s="1141"/>
      <c r="X98" s="1141"/>
      <c r="Y98" s="1141"/>
      <c r="Z98" s="1141"/>
      <c r="AA98" s="1141"/>
      <c r="AB98" s="1141"/>
      <c r="AC98" s="1185"/>
      <c r="AD98" s="1185"/>
      <c r="AE98" s="1185"/>
      <c r="AF98" s="1185"/>
      <c r="AG98" s="1141"/>
      <c r="AH98" s="1185"/>
      <c r="AI98" s="1185"/>
      <c r="AJ98" s="1257"/>
      <c r="AK98" s="1185"/>
      <c r="AL98" s="1141"/>
      <c r="AM98" s="1185"/>
      <c r="AN98" s="1185"/>
      <c r="AO98" s="1185"/>
      <c r="AP98" s="1185"/>
      <c r="AQ98" s="1141"/>
      <c r="AR98" s="1185"/>
      <c r="AS98" s="1185"/>
      <c r="AT98" s="1185"/>
      <c r="AU98" s="1185"/>
    </row>
    <row r="99" ht="14.25" customHeight="1">
      <c r="A99" s="39"/>
      <c r="B99" s="1318" t="s">
        <v>257</v>
      </c>
      <c r="C99" s="1163" t="s">
        <v>1697</v>
      </c>
      <c r="D99" s="1164" t="s">
        <v>1698</v>
      </c>
      <c r="E99" s="1141"/>
      <c r="F99" s="1165"/>
      <c r="G99" s="39"/>
      <c r="H99" s="446"/>
      <c r="I99" s="1167" t="s">
        <v>1476</v>
      </c>
      <c r="J99" s="1167" t="s">
        <v>1638</v>
      </c>
      <c r="K99" s="1146"/>
      <c r="L99" s="1232"/>
      <c r="M99" s="1232"/>
      <c r="N99" s="1232"/>
      <c r="O99" s="1232"/>
      <c r="P99" s="1232"/>
      <c r="Q99" s="1141"/>
      <c r="R99" s="1185"/>
      <c r="S99" s="1185"/>
      <c r="T99" s="1185"/>
      <c r="U99" s="1185"/>
      <c r="V99" s="1141"/>
      <c r="W99" s="1141"/>
      <c r="X99" s="1141"/>
      <c r="Y99" s="1141"/>
      <c r="Z99" s="1141"/>
      <c r="AA99" s="1141"/>
      <c r="AB99" s="1141"/>
      <c r="AC99" s="1185"/>
      <c r="AD99" s="1185"/>
      <c r="AE99" s="1185"/>
      <c r="AF99" s="1185"/>
      <c r="AG99" s="1141"/>
      <c r="AH99" s="1185"/>
      <c r="AI99" s="1185"/>
      <c r="AJ99" s="1257"/>
      <c r="AK99" s="1185"/>
      <c r="AL99" s="1141"/>
      <c r="AM99" s="1185"/>
      <c r="AN99" s="1185"/>
      <c r="AO99" s="1185"/>
      <c r="AP99" s="1185"/>
      <c r="AQ99" s="1141"/>
      <c r="AR99" s="1185"/>
      <c r="AS99" s="1185"/>
      <c r="AT99" s="1185"/>
      <c r="AU99" s="1185"/>
    </row>
    <row r="100" ht="14.25" customHeight="1">
      <c r="A100" s="39"/>
      <c r="B100" s="1318" t="s">
        <v>258</v>
      </c>
      <c r="C100" s="1163" t="s">
        <v>1697</v>
      </c>
      <c r="D100" s="1164" t="s">
        <v>1698</v>
      </c>
      <c r="E100" s="1141"/>
      <c r="F100" s="1165"/>
      <c r="G100" s="39"/>
      <c r="H100" s="446"/>
      <c r="I100" s="1167" t="s">
        <v>1476</v>
      </c>
      <c r="J100" s="1167" t="s">
        <v>1638</v>
      </c>
      <c r="K100" s="1146"/>
      <c r="L100" s="1232"/>
      <c r="M100" s="1232"/>
      <c r="N100" s="1232"/>
      <c r="O100" s="1232"/>
      <c r="P100" s="1232"/>
      <c r="Q100" s="1141"/>
      <c r="R100" s="1185"/>
      <c r="S100" s="1185"/>
      <c r="T100" s="1185"/>
      <c r="U100" s="1185"/>
      <c r="V100" s="1141"/>
      <c r="W100" s="1141"/>
      <c r="X100" s="1141"/>
      <c r="Y100" s="1141"/>
      <c r="Z100" s="1141"/>
      <c r="AA100" s="1141"/>
      <c r="AB100" s="1141"/>
      <c r="AC100" s="1185"/>
      <c r="AD100" s="1185"/>
      <c r="AE100" s="1185"/>
      <c r="AF100" s="1185"/>
      <c r="AG100" s="1141"/>
      <c r="AH100" s="1185"/>
      <c r="AI100" s="1185"/>
      <c r="AJ100" s="1257"/>
      <c r="AK100" s="1185"/>
      <c r="AL100" s="1141"/>
      <c r="AM100" s="1185"/>
      <c r="AN100" s="1185"/>
      <c r="AO100" s="1185"/>
      <c r="AP100" s="1185"/>
      <c r="AQ100" s="1141"/>
      <c r="AR100" s="1185"/>
      <c r="AS100" s="1185"/>
      <c r="AT100" s="1185"/>
      <c r="AU100" s="1185"/>
    </row>
    <row r="101" ht="14.25" customHeight="1">
      <c r="A101" s="39"/>
      <c r="B101" s="1162" t="s">
        <v>259</v>
      </c>
      <c r="C101" s="1163" t="s">
        <v>1697</v>
      </c>
      <c r="D101" s="1164" t="s">
        <v>1698</v>
      </c>
      <c r="E101" s="1141"/>
      <c r="F101" s="1165"/>
      <c r="G101" s="39"/>
      <c r="H101" s="446"/>
      <c r="I101" s="1167" t="s">
        <v>1476</v>
      </c>
      <c r="J101" s="1167" t="s">
        <v>1638</v>
      </c>
      <c r="K101" s="1146"/>
      <c r="L101" s="1232"/>
      <c r="M101" s="1232"/>
      <c r="N101" s="1232"/>
      <c r="O101" s="1232"/>
      <c r="P101" s="1232"/>
      <c r="Q101" s="1141"/>
      <c r="R101" s="1185"/>
      <c r="S101" s="1185"/>
      <c r="T101" s="1185"/>
      <c r="U101" s="1185"/>
      <c r="V101" s="1141"/>
      <c r="W101" s="1141"/>
      <c r="X101" s="1141"/>
      <c r="Y101" s="1141"/>
      <c r="Z101" s="1141"/>
      <c r="AA101" s="1141"/>
      <c r="AB101" s="1141"/>
      <c r="AC101" s="1185"/>
      <c r="AD101" s="1185"/>
      <c r="AE101" s="1185"/>
      <c r="AF101" s="1185"/>
      <c r="AG101" s="1141"/>
      <c r="AH101" s="1185"/>
      <c r="AI101" s="1185"/>
      <c r="AJ101" s="1257"/>
      <c r="AK101" s="1185"/>
      <c r="AL101" s="1141"/>
      <c r="AM101" s="1185"/>
      <c r="AN101" s="1185"/>
      <c r="AO101" s="1185"/>
      <c r="AP101" s="1185"/>
      <c r="AQ101" s="1141"/>
      <c r="AR101" s="1185"/>
      <c r="AS101" s="1185"/>
      <c r="AT101" s="1185"/>
      <c r="AU101" s="1185"/>
    </row>
    <row r="102" ht="14.25" customHeight="1">
      <c r="A102" s="39"/>
      <c r="B102" s="1162" t="s">
        <v>260</v>
      </c>
      <c r="C102" s="1163" t="s">
        <v>1697</v>
      </c>
      <c r="D102" s="1164" t="s">
        <v>1698</v>
      </c>
      <c r="E102" s="1141"/>
      <c r="F102" s="1165"/>
      <c r="G102" s="39"/>
      <c r="H102" s="446"/>
      <c r="I102" s="1167" t="s">
        <v>1476</v>
      </c>
      <c r="J102" s="1167" t="s">
        <v>1638</v>
      </c>
      <c r="K102" s="1146"/>
      <c r="L102" s="1232"/>
      <c r="M102" s="1232"/>
      <c r="N102" s="1232"/>
      <c r="O102" s="1232"/>
      <c r="P102" s="1232"/>
      <c r="Q102" s="1141"/>
      <c r="R102" s="1185"/>
      <c r="S102" s="1185"/>
      <c r="T102" s="1185"/>
      <c r="U102" s="1185"/>
      <c r="V102" s="1141"/>
      <c r="W102" s="1141"/>
      <c r="X102" s="1141"/>
      <c r="Y102" s="1141"/>
      <c r="Z102" s="1141"/>
      <c r="AA102" s="1141"/>
      <c r="AB102" s="1141"/>
      <c r="AC102" s="1185"/>
      <c r="AD102" s="1185"/>
      <c r="AE102" s="1185"/>
      <c r="AF102" s="1185"/>
      <c r="AG102" s="1141"/>
      <c r="AH102" s="1185"/>
      <c r="AI102" s="1185"/>
      <c r="AJ102" s="1257"/>
      <c r="AK102" s="1185"/>
      <c r="AL102" s="1141"/>
      <c r="AM102" s="1185"/>
      <c r="AN102" s="1185"/>
      <c r="AO102" s="1185"/>
      <c r="AP102" s="1185"/>
      <c r="AQ102" s="1141"/>
      <c r="AR102" s="1185"/>
      <c r="AS102" s="1185"/>
      <c r="AT102" s="1185"/>
      <c r="AU102" s="1185"/>
    </row>
    <row r="103" ht="14.25" customHeight="1">
      <c r="A103" s="39"/>
      <c r="B103" s="1162" t="s">
        <v>261</v>
      </c>
      <c r="C103" s="1163" t="s">
        <v>1697</v>
      </c>
      <c r="D103" s="1164" t="s">
        <v>1698</v>
      </c>
      <c r="E103" s="1141"/>
      <c r="F103" s="1177"/>
      <c r="G103" s="42"/>
      <c r="H103" s="114"/>
      <c r="I103" s="1179" t="s">
        <v>1476</v>
      </c>
      <c r="J103" s="1179" t="s">
        <v>1638</v>
      </c>
      <c r="K103" s="1146"/>
      <c r="L103" s="1232"/>
      <c r="M103" s="1232"/>
      <c r="N103" s="1232"/>
      <c r="O103" s="1232"/>
      <c r="P103" s="1232"/>
      <c r="Q103" s="1141"/>
      <c r="R103" s="1185"/>
      <c r="S103" s="1185"/>
      <c r="T103" s="1185"/>
      <c r="U103" s="1185"/>
      <c r="V103" s="1141"/>
      <c r="W103" s="1141"/>
      <c r="X103" s="1141"/>
      <c r="Y103" s="1141"/>
      <c r="Z103" s="1141"/>
      <c r="AA103" s="1141"/>
      <c r="AB103" s="1141"/>
      <c r="AC103" s="1185"/>
      <c r="AD103" s="1185"/>
      <c r="AE103" s="1185"/>
      <c r="AF103" s="1185"/>
      <c r="AG103" s="1141"/>
      <c r="AH103" s="1185"/>
      <c r="AI103" s="1185"/>
      <c r="AJ103" s="1257"/>
      <c r="AK103" s="1185"/>
      <c r="AL103" s="1141"/>
      <c r="AM103" s="1185"/>
      <c r="AN103" s="1185"/>
      <c r="AO103" s="1185"/>
      <c r="AP103" s="1185"/>
      <c r="AQ103" s="1141"/>
      <c r="AR103" s="1185"/>
      <c r="AS103" s="1185"/>
      <c r="AT103" s="1185"/>
      <c r="AU103" s="1185"/>
    </row>
    <row r="104" ht="15.75" customHeight="1">
      <c r="A104" s="39"/>
      <c r="B104" s="1162" t="s">
        <v>262</v>
      </c>
      <c r="C104" s="1163" t="s">
        <v>1697</v>
      </c>
      <c r="D104" s="1164" t="s">
        <v>1698</v>
      </c>
      <c r="E104" s="1141"/>
      <c r="F104" s="1135" t="s">
        <v>397</v>
      </c>
      <c r="G104" s="1312" t="s">
        <v>398</v>
      </c>
      <c r="H104" s="1322"/>
      <c r="I104" s="1136"/>
      <c r="J104" s="1136"/>
      <c r="K104" s="1146"/>
      <c r="L104" s="1232"/>
      <c r="M104" s="1232"/>
      <c r="N104" s="1232"/>
      <c r="O104" s="1232"/>
      <c r="P104" s="1232"/>
      <c r="Q104" s="1141"/>
      <c r="R104" s="1185"/>
      <c r="S104" s="1185"/>
      <c r="T104" s="1185"/>
      <c r="U104" s="1185"/>
      <c r="V104" s="1141"/>
      <c r="W104" s="1141"/>
      <c r="X104" s="1141"/>
      <c r="Y104" s="1141"/>
      <c r="Z104" s="1141"/>
      <c r="AA104" s="1141"/>
      <c r="AB104" s="1141"/>
      <c r="AC104" s="1185"/>
      <c r="AD104" s="1185"/>
      <c r="AE104" s="1185"/>
      <c r="AF104" s="1185"/>
      <c r="AG104" s="1141"/>
      <c r="AH104" s="1185"/>
      <c r="AI104" s="1185"/>
      <c r="AJ104" s="1257"/>
      <c r="AK104" s="1185"/>
      <c r="AL104" s="1141"/>
      <c r="AM104" s="1185"/>
      <c r="AN104" s="1185"/>
      <c r="AO104" s="1185"/>
      <c r="AP104" s="1185"/>
      <c r="AQ104" s="1141"/>
      <c r="AR104" s="1185"/>
      <c r="AS104" s="1185"/>
      <c r="AT104" s="1185"/>
      <c r="AU104" s="1185"/>
    </row>
    <row r="105" ht="14.25" customHeight="1">
      <c r="A105" s="39"/>
      <c r="B105" s="1162" t="s">
        <v>263</v>
      </c>
      <c r="C105" s="1163" t="s">
        <v>1697</v>
      </c>
      <c r="D105" s="1164" t="s">
        <v>1698</v>
      </c>
      <c r="E105" s="1141"/>
      <c r="F105" s="1159" t="s">
        <v>399</v>
      </c>
      <c r="G105" s="1148" t="s">
        <v>399</v>
      </c>
      <c r="H105" s="1144" t="s">
        <v>400</v>
      </c>
      <c r="I105" s="1145" t="s">
        <v>1476</v>
      </c>
      <c r="J105" s="1145" t="s">
        <v>1638</v>
      </c>
      <c r="K105" s="1146"/>
      <c r="L105" s="1232"/>
      <c r="M105" s="1232"/>
      <c r="N105" s="1232"/>
      <c r="O105" s="1232"/>
      <c r="P105" s="1232"/>
      <c r="Q105" s="1141"/>
      <c r="R105" s="1185"/>
      <c r="S105" s="1185"/>
      <c r="T105" s="1185"/>
      <c r="U105" s="1185"/>
      <c r="V105" s="1141"/>
      <c r="W105" s="1141"/>
      <c r="X105" s="1141"/>
      <c r="Y105" s="1141"/>
      <c r="Z105" s="1141"/>
      <c r="AA105" s="1141"/>
      <c r="AB105" s="1141"/>
      <c r="AC105" s="1185"/>
      <c r="AD105" s="1185"/>
      <c r="AE105" s="1185"/>
      <c r="AF105" s="1185"/>
      <c r="AG105" s="1141"/>
      <c r="AH105" s="1185"/>
      <c r="AI105" s="1185"/>
      <c r="AJ105" s="1257"/>
      <c r="AK105" s="1185"/>
      <c r="AL105" s="1141"/>
      <c r="AM105" s="1185"/>
      <c r="AN105" s="1185"/>
      <c r="AO105" s="1185"/>
      <c r="AP105" s="1185"/>
      <c r="AQ105" s="1141"/>
      <c r="AR105" s="1185"/>
      <c r="AS105" s="1185"/>
      <c r="AT105" s="1185"/>
      <c r="AU105" s="1185"/>
    </row>
    <row r="106" ht="14.25" customHeight="1">
      <c r="A106" s="39"/>
      <c r="B106" s="1162" t="s">
        <v>264</v>
      </c>
      <c r="C106" s="1163" t="s">
        <v>1697</v>
      </c>
      <c r="D106" s="1164" t="s">
        <v>1698</v>
      </c>
      <c r="E106" s="1141"/>
      <c r="F106" s="135"/>
      <c r="G106" s="1169" t="s">
        <v>401</v>
      </c>
      <c r="H106" s="1166" t="s">
        <v>402</v>
      </c>
      <c r="I106" s="1167" t="s">
        <v>1476</v>
      </c>
      <c r="J106" s="1167" t="s">
        <v>1638</v>
      </c>
      <c r="K106" s="1146"/>
      <c r="L106" s="1232"/>
      <c r="M106" s="1232"/>
      <c r="N106" s="1232"/>
      <c r="O106" s="1232"/>
      <c r="P106" s="1232"/>
      <c r="Q106" s="1141"/>
      <c r="R106" s="1185"/>
      <c r="S106" s="1185"/>
      <c r="T106" s="1185"/>
      <c r="U106" s="1185"/>
      <c r="V106" s="1141"/>
      <c r="W106" s="1141"/>
      <c r="X106" s="1141"/>
      <c r="Y106" s="1141"/>
      <c r="Z106" s="1141"/>
      <c r="AA106" s="1141"/>
      <c r="AB106" s="1141"/>
      <c r="AC106" s="1185"/>
      <c r="AD106" s="1185"/>
      <c r="AE106" s="1185"/>
      <c r="AF106" s="1185"/>
      <c r="AG106" s="1141"/>
      <c r="AH106" s="1185"/>
      <c r="AI106" s="1185"/>
      <c r="AJ106" s="1257"/>
      <c r="AK106" s="1185"/>
      <c r="AL106" s="1141"/>
      <c r="AM106" s="1185"/>
      <c r="AN106" s="1185"/>
      <c r="AO106" s="1185"/>
      <c r="AP106" s="1185"/>
      <c r="AQ106" s="1141"/>
      <c r="AR106" s="1185"/>
      <c r="AS106" s="1185"/>
      <c r="AT106" s="1185"/>
      <c r="AU106" s="1185"/>
    </row>
    <row r="107" ht="14.25" customHeight="1">
      <c r="A107" s="42"/>
      <c r="B107" s="1318" t="s">
        <v>265</v>
      </c>
      <c r="C107" s="1163" t="s">
        <v>1697</v>
      </c>
      <c r="D107" s="1164" t="s">
        <v>1698</v>
      </c>
      <c r="E107" s="1141"/>
      <c r="F107" s="135"/>
      <c r="G107" s="42"/>
      <c r="H107" s="1166" t="s">
        <v>403</v>
      </c>
      <c r="I107" s="1167" t="s">
        <v>1476</v>
      </c>
      <c r="J107" s="1167" t="s">
        <v>1638</v>
      </c>
      <c r="K107" s="1146"/>
      <c r="L107" s="1232"/>
      <c r="M107" s="1232"/>
      <c r="N107" s="1232"/>
      <c r="O107" s="1232"/>
      <c r="P107" s="1232"/>
      <c r="Q107" s="1141"/>
      <c r="R107" s="1185"/>
      <c r="S107" s="1185"/>
      <c r="T107" s="1185"/>
      <c r="U107" s="1185"/>
      <c r="V107" s="1141"/>
      <c r="W107" s="1141"/>
      <c r="X107" s="1141"/>
      <c r="Y107" s="1141"/>
      <c r="Z107" s="1141"/>
      <c r="AA107" s="1141"/>
      <c r="AB107" s="1141"/>
      <c r="AC107" s="1185"/>
      <c r="AD107" s="1185"/>
      <c r="AE107" s="1185"/>
      <c r="AF107" s="1185"/>
      <c r="AG107" s="1141"/>
      <c r="AH107" s="1185"/>
      <c r="AI107" s="1185"/>
      <c r="AJ107" s="1257"/>
      <c r="AK107" s="1185"/>
      <c r="AL107" s="1141"/>
      <c r="AM107" s="1185"/>
      <c r="AN107" s="1185"/>
      <c r="AO107" s="1185"/>
      <c r="AP107" s="1185"/>
      <c r="AQ107" s="1141"/>
      <c r="AR107" s="1185"/>
      <c r="AS107" s="1185"/>
      <c r="AT107" s="1185"/>
      <c r="AU107" s="1185"/>
    </row>
    <row r="108" ht="14.25" customHeight="1">
      <c r="A108" s="166" t="s">
        <v>266</v>
      </c>
      <c r="B108" s="1162" t="s">
        <v>267</v>
      </c>
      <c r="C108" s="1163" t="s">
        <v>1706</v>
      </c>
      <c r="D108" s="1164" t="s">
        <v>1707</v>
      </c>
      <c r="E108" s="1221"/>
      <c r="F108" s="135"/>
      <c r="G108" s="1169" t="s">
        <v>404</v>
      </c>
      <c r="H108" s="1166" t="s">
        <v>405</v>
      </c>
      <c r="I108" s="1167" t="s">
        <v>1476</v>
      </c>
      <c r="J108" s="1167" t="s">
        <v>1638</v>
      </c>
      <c r="K108" s="1146"/>
      <c r="L108" s="1232"/>
      <c r="M108" s="1232"/>
      <c r="N108" s="1232"/>
      <c r="O108" s="1232"/>
      <c r="P108" s="1232"/>
      <c r="Q108" s="1141"/>
      <c r="R108" s="1185"/>
      <c r="S108" s="1185"/>
      <c r="T108" s="1185"/>
      <c r="U108" s="1185"/>
      <c r="V108" s="1141"/>
      <c r="W108" s="1141"/>
      <c r="X108" s="1141"/>
      <c r="Y108" s="1141"/>
      <c r="Z108" s="1141"/>
      <c r="AA108" s="1141"/>
      <c r="AB108" s="1141"/>
      <c r="AC108" s="1185"/>
      <c r="AD108" s="1185"/>
      <c r="AE108" s="1185"/>
      <c r="AF108" s="1185"/>
      <c r="AG108" s="1141"/>
      <c r="AH108" s="1185"/>
      <c r="AI108" s="1185"/>
      <c r="AJ108" s="1257"/>
      <c r="AK108" s="1185"/>
      <c r="AL108" s="1141"/>
      <c r="AM108" s="1185"/>
      <c r="AN108" s="1185"/>
      <c r="AO108" s="1185"/>
      <c r="AP108" s="1185"/>
      <c r="AQ108" s="1141"/>
      <c r="AR108" s="1185"/>
      <c r="AS108" s="1185"/>
      <c r="AT108" s="1185"/>
      <c r="AU108" s="1185"/>
    </row>
    <row r="109" ht="14.25" customHeight="1">
      <c r="A109" s="39"/>
      <c r="B109" s="1162" t="s">
        <v>270</v>
      </c>
      <c r="C109" s="1163" t="s">
        <v>1706</v>
      </c>
      <c r="D109" s="1164" t="s">
        <v>1707</v>
      </c>
      <c r="E109" s="1141"/>
      <c r="F109" s="135"/>
      <c r="G109" s="42"/>
      <c r="H109" s="1166" t="s">
        <v>406</v>
      </c>
      <c r="I109" s="1167" t="s">
        <v>1476</v>
      </c>
      <c r="J109" s="1167" t="s">
        <v>1638</v>
      </c>
      <c r="K109" s="1146"/>
      <c r="L109" s="1232"/>
      <c r="M109" s="1232"/>
      <c r="N109" s="1232"/>
      <c r="O109" s="1232"/>
      <c r="P109" s="1232"/>
      <c r="Q109" s="1141"/>
      <c r="R109" s="1185"/>
      <c r="S109" s="1185"/>
      <c r="T109" s="1185"/>
      <c r="U109" s="1185"/>
      <c r="V109" s="1141"/>
      <c r="W109" s="1141"/>
      <c r="X109" s="1141"/>
      <c r="Y109" s="1141"/>
      <c r="Z109" s="1141"/>
      <c r="AA109" s="1141"/>
      <c r="AB109" s="1141"/>
      <c r="AC109" s="1185"/>
      <c r="AD109" s="1185"/>
      <c r="AE109" s="1185"/>
      <c r="AF109" s="1185"/>
      <c r="AG109" s="1141"/>
      <c r="AH109" s="1185"/>
      <c r="AI109" s="1185"/>
      <c r="AJ109" s="1257"/>
      <c r="AK109" s="1185"/>
      <c r="AL109" s="1141"/>
      <c r="AM109" s="1185"/>
      <c r="AN109" s="1185"/>
      <c r="AO109" s="1185"/>
      <c r="AP109" s="1185"/>
      <c r="AQ109" s="1141"/>
      <c r="AR109" s="1185"/>
      <c r="AS109" s="1185"/>
      <c r="AT109" s="1185"/>
      <c r="AU109" s="1185"/>
    </row>
    <row r="110" ht="14.25" customHeight="1">
      <c r="A110" s="42"/>
      <c r="B110" s="1203" t="s">
        <v>271</v>
      </c>
      <c r="C110" s="1204" t="s">
        <v>1706</v>
      </c>
      <c r="D110" s="1205" t="s">
        <v>1707</v>
      </c>
      <c r="E110" s="1141"/>
      <c r="F110" s="135"/>
      <c r="G110" s="1271" t="s">
        <v>407</v>
      </c>
      <c r="H110" s="1166" t="s">
        <v>408</v>
      </c>
      <c r="I110" s="1167" t="s">
        <v>1476</v>
      </c>
      <c r="J110" s="1167" t="s">
        <v>1638</v>
      </c>
      <c r="K110" s="1146"/>
      <c r="L110" s="1232"/>
      <c r="M110" s="1232"/>
      <c r="N110" s="1232"/>
      <c r="O110" s="1232"/>
      <c r="P110" s="1232"/>
      <c r="Q110" s="1141"/>
      <c r="R110" s="1185"/>
      <c r="S110" s="1185"/>
      <c r="T110" s="1185"/>
      <c r="U110" s="1185"/>
      <c r="V110" s="1141"/>
      <c r="W110" s="1141"/>
      <c r="X110" s="1141"/>
      <c r="Y110" s="1141"/>
      <c r="Z110" s="1141"/>
      <c r="AA110" s="1141"/>
      <c r="AB110" s="1141"/>
      <c r="AC110" s="1185"/>
      <c r="AD110" s="1185"/>
      <c r="AE110" s="1185"/>
      <c r="AF110" s="1185"/>
      <c r="AG110" s="1141"/>
      <c r="AH110" s="1185"/>
      <c r="AI110" s="1185"/>
      <c r="AJ110" s="1257"/>
      <c r="AK110" s="1185"/>
      <c r="AL110" s="1141"/>
      <c r="AM110" s="1185"/>
      <c r="AN110" s="1185"/>
      <c r="AO110" s="1185"/>
      <c r="AP110" s="1185"/>
      <c r="AQ110" s="1141"/>
      <c r="AR110" s="1185"/>
      <c r="AS110" s="1185"/>
      <c r="AT110" s="1185"/>
      <c r="AU110" s="1185"/>
    </row>
    <row r="111" ht="14.25" customHeight="1">
      <c r="A111" s="1323"/>
      <c r="B111" s="1248"/>
      <c r="C111" s="1141"/>
      <c r="D111" s="1324"/>
      <c r="E111" s="1141"/>
      <c r="F111" s="135"/>
      <c r="G111" s="1271" t="s">
        <v>409</v>
      </c>
      <c r="H111" s="1166" t="s">
        <v>410</v>
      </c>
      <c r="I111" s="1167">
        <v>2.0</v>
      </c>
      <c r="J111" s="1167" t="s">
        <v>1638</v>
      </c>
      <c r="K111" s="1146"/>
      <c r="L111" s="1232"/>
      <c r="M111" s="1232"/>
      <c r="N111" s="1232"/>
      <c r="O111" s="1232"/>
      <c r="P111" s="1232"/>
      <c r="Q111" s="1141"/>
      <c r="R111" s="1185"/>
      <c r="S111" s="1185"/>
      <c r="T111" s="1185"/>
      <c r="U111" s="1185"/>
      <c r="V111" s="1141"/>
      <c r="W111" s="1141"/>
      <c r="X111" s="1141"/>
      <c r="Y111" s="1141"/>
      <c r="Z111" s="1141"/>
      <c r="AA111" s="1141"/>
      <c r="AB111" s="1141"/>
      <c r="AC111" s="1185"/>
      <c r="AD111" s="1185"/>
      <c r="AE111" s="1185"/>
      <c r="AF111" s="1185"/>
      <c r="AG111" s="1141"/>
      <c r="AH111" s="1185"/>
      <c r="AI111" s="1185"/>
      <c r="AJ111" s="1257"/>
      <c r="AK111" s="1185"/>
      <c r="AL111" s="1141"/>
      <c r="AM111" s="1185"/>
      <c r="AN111" s="1185"/>
      <c r="AO111" s="1185"/>
      <c r="AP111" s="1185"/>
      <c r="AQ111" s="1141"/>
      <c r="AR111" s="1185"/>
      <c r="AS111" s="1185"/>
      <c r="AT111" s="1185"/>
      <c r="AU111" s="1185"/>
    </row>
    <row r="112" ht="14.25" customHeight="1">
      <c r="A112" s="1248"/>
      <c r="B112" s="1248"/>
      <c r="C112" s="1141"/>
      <c r="D112" s="1324"/>
      <c r="E112" s="1141"/>
      <c r="F112" s="135"/>
      <c r="G112" s="1325" t="s">
        <v>411</v>
      </c>
      <c r="H112" s="1166" t="s">
        <v>378</v>
      </c>
      <c r="I112" s="1167">
        <v>2.0</v>
      </c>
      <c r="J112" s="1167" t="s">
        <v>1638</v>
      </c>
      <c r="K112" s="1146"/>
      <c r="L112" s="1232"/>
      <c r="M112" s="1232"/>
      <c r="N112" s="1232"/>
      <c r="O112" s="1232"/>
      <c r="P112" s="1232"/>
      <c r="Q112" s="1141"/>
      <c r="R112" s="1185"/>
      <c r="S112" s="1185"/>
      <c r="T112" s="1185"/>
      <c r="U112" s="1185"/>
      <c r="V112" s="1141"/>
      <c r="W112" s="1141"/>
      <c r="X112" s="1141"/>
      <c r="Y112" s="1141"/>
      <c r="Z112" s="1141"/>
      <c r="AA112" s="1141"/>
      <c r="AB112" s="1141"/>
      <c r="AC112" s="1185"/>
      <c r="AD112" s="1185"/>
      <c r="AE112" s="1185"/>
      <c r="AF112" s="1185"/>
      <c r="AG112" s="1141"/>
      <c r="AH112" s="1185"/>
      <c r="AI112" s="1185"/>
      <c r="AJ112" s="1257"/>
      <c r="AK112" s="1185"/>
      <c r="AL112" s="1141"/>
      <c r="AM112" s="1185"/>
      <c r="AN112" s="1185"/>
      <c r="AO112" s="1185"/>
      <c r="AP112" s="1185"/>
      <c r="AQ112" s="1141"/>
      <c r="AR112" s="1185"/>
      <c r="AS112" s="1185"/>
      <c r="AT112" s="1185"/>
      <c r="AU112" s="1185"/>
    </row>
    <row r="113" ht="14.25" customHeight="1">
      <c r="A113" s="1248"/>
      <c r="B113" s="1248"/>
      <c r="C113" s="1141"/>
      <c r="D113" s="1324"/>
      <c r="E113" s="1141"/>
      <c r="F113" s="135"/>
      <c r="G113" s="1271" t="s">
        <v>414</v>
      </c>
      <c r="H113" s="1166" t="s">
        <v>415</v>
      </c>
      <c r="I113" s="1167">
        <v>56.0</v>
      </c>
      <c r="J113" s="1167" t="s">
        <v>1708</v>
      </c>
      <c r="K113" s="1146"/>
      <c r="L113" s="1232"/>
      <c r="M113" s="1232"/>
      <c r="N113" s="1232"/>
      <c r="O113" s="1232"/>
      <c r="P113" s="1232"/>
      <c r="Q113" s="1141"/>
      <c r="R113" s="1185"/>
      <c r="S113" s="1185"/>
      <c r="T113" s="1185"/>
      <c r="U113" s="1185"/>
      <c r="V113" s="1141"/>
      <c r="W113" s="1141"/>
      <c r="X113" s="1141"/>
      <c r="Y113" s="1141"/>
      <c r="Z113" s="1141"/>
      <c r="AA113" s="1141"/>
      <c r="AB113" s="1141"/>
      <c r="AC113" s="1185"/>
      <c r="AD113" s="1185"/>
      <c r="AE113" s="1185"/>
      <c r="AF113" s="1185"/>
      <c r="AG113" s="1141"/>
      <c r="AH113" s="1185"/>
      <c r="AI113" s="1185"/>
      <c r="AJ113" s="1257"/>
      <c r="AK113" s="1185"/>
      <c r="AL113" s="1141"/>
      <c r="AM113" s="1185"/>
      <c r="AN113" s="1185"/>
      <c r="AO113" s="1185"/>
      <c r="AP113" s="1185"/>
      <c r="AQ113" s="1141"/>
      <c r="AR113" s="1185"/>
      <c r="AS113" s="1185"/>
      <c r="AT113" s="1185"/>
      <c r="AU113" s="1185"/>
    </row>
    <row r="114" ht="14.25" customHeight="1">
      <c r="A114" s="1248"/>
      <c r="B114" s="1248"/>
      <c r="C114" s="1141"/>
      <c r="D114" s="1324"/>
      <c r="E114" s="1141"/>
      <c r="F114" s="135"/>
      <c r="G114" s="1271" t="s">
        <v>416</v>
      </c>
      <c r="H114" s="1166" t="s">
        <v>417</v>
      </c>
      <c r="I114" s="1167">
        <v>56.0</v>
      </c>
      <c r="J114" s="1167" t="s">
        <v>1708</v>
      </c>
      <c r="K114" s="1146"/>
      <c r="L114" s="1232"/>
      <c r="M114" s="1232"/>
      <c r="N114" s="1232"/>
      <c r="O114" s="1232"/>
      <c r="P114" s="1232"/>
      <c r="Q114" s="1141"/>
      <c r="R114" s="1185"/>
      <c r="S114" s="1185"/>
      <c r="T114" s="1185"/>
      <c r="U114" s="1185"/>
      <c r="V114" s="1141"/>
      <c r="W114" s="1141"/>
      <c r="X114" s="1141"/>
      <c r="Y114" s="1141"/>
      <c r="Z114" s="1141"/>
      <c r="AA114" s="1141"/>
      <c r="AB114" s="1141"/>
      <c r="AC114" s="1185"/>
      <c r="AD114" s="1185"/>
      <c r="AE114" s="1185"/>
      <c r="AF114" s="1185"/>
      <c r="AG114" s="1141"/>
      <c r="AH114" s="1185"/>
      <c r="AI114" s="1185"/>
      <c r="AJ114" s="1257"/>
      <c r="AK114" s="1185"/>
      <c r="AL114" s="1141"/>
      <c r="AM114" s="1185"/>
      <c r="AN114" s="1185"/>
      <c r="AO114" s="1185"/>
      <c r="AP114" s="1185"/>
      <c r="AQ114" s="1141"/>
      <c r="AR114" s="1185"/>
      <c r="AS114" s="1185"/>
      <c r="AT114" s="1185"/>
      <c r="AU114" s="1185"/>
    </row>
    <row r="115" ht="14.25" customHeight="1">
      <c r="A115" s="1248"/>
      <c r="B115" s="1248"/>
      <c r="C115" s="1141"/>
      <c r="D115" s="1324"/>
      <c r="E115" s="1141"/>
      <c r="F115" s="135"/>
      <c r="G115" s="1271" t="s">
        <v>418</v>
      </c>
      <c r="H115" s="1166" t="s">
        <v>415</v>
      </c>
      <c r="I115" s="1167">
        <v>57.0</v>
      </c>
      <c r="J115" s="1167" t="s">
        <v>1708</v>
      </c>
      <c r="K115" s="1146"/>
      <c r="L115" s="1232"/>
      <c r="M115" s="1232"/>
      <c r="N115" s="1232"/>
      <c r="O115" s="1232"/>
      <c r="P115" s="1232"/>
      <c r="Q115" s="1141"/>
      <c r="R115" s="1185"/>
      <c r="S115" s="1185"/>
      <c r="T115" s="1185"/>
      <c r="U115" s="1185"/>
      <c r="V115" s="1141"/>
      <c r="W115" s="1141"/>
      <c r="X115" s="1141"/>
      <c r="Y115" s="1141"/>
      <c r="Z115" s="1141"/>
      <c r="AA115" s="1141"/>
      <c r="AB115" s="1141"/>
      <c r="AC115" s="1185"/>
      <c r="AD115" s="1185"/>
      <c r="AE115" s="1185"/>
      <c r="AF115" s="1185"/>
      <c r="AG115" s="1141"/>
      <c r="AH115" s="1185"/>
      <c r="AI115" s="1185"/>
      <c r="AJ115" s="1257"/>
      <c r="AK115" s="1185"/>
      <c r="AL115" s="1141"/>
      <c r="AM115" s="1185"/>
      <c r="AN115" s="1185"/>
      <c r="AO115" s="1185"/>
      <c r="AP115" s="1185"/>
      <c r="AQ115" s="1141"/>
      <c r="AR115" s="1185"/>
      <c r="AS115" s="1185"/>
      <c r="AT115" s="1185"/>
      <c r="AU115" s="1185"/>
    </row>
    <row r="116" ht="14.25" customHeight="1">
      <c r="A116" s="1248"/>
      <c r="B116" s="1248"/>
      <c r="C116" s="1141"/>
      <c r="D116" s="1324"/>
      <c r="E116" s="1141"/>
      <c r="F116" s="15"/>
      <c r="G116" s="1271" t="s">
        <v>419</v>
      </c>
      <c r="H116" s="1166" t="s">
        <v>378</v>
      </c>
      <c r="I116" s="1167">
        <v>2.0</v>
      </c>
      <c r="J116" s="1167" t="s">
        <v>1638</v>
      </c>
      <c r="K116" s="1146"/>
      <c r="L116" s="1232"/>
      <c r="M116" s="1232"/>
      <c r="N116" s="1232"/>
      <c r="O116" s="1232"/>
      <c r="P116" s="1232"/>
      <c r="Q116" s="1141"/>
      <c r="R116" s="1185"/>
      <c r="S116" s="1185"/>
      <c r="T116" s="1185"/>
      <c r="U116" s="1185"/>
      <c r="V116" s="1141"/>
      <c r="W116" s="1141"/>
      <c r="X116" s="1141"/>
      <c r="Y116" s="1141"/>
      <c r="Z116" s="1141"/>
      <c r="AA116" s="1141"/>
      <c r="AB116" s="1141"/>
      <c r="AC116" s="1185"/>
      <c r="AD116" s="1185"/>
      <c r="AE116" s="1185"/>
      <c r="AF116" s="1185"/>
      <c r="AG116" s="1141"/>
      <c r="AH116" s="1185"/>
      <c r="AI116" s="1185"/>
      <c r="AJ116" s="1257"/>
      <c r="AK116" s="1185"/>
      <c r="AL116" s="1141"/>
      <c r="AM116" s="1185"/>
      <c r="AN116" s="1185"/>
      <c r="AO116" s="1185"/>
      <c r="AP116" s="1185"/>
      <c r="AQ116" s="1141"/>
      <c r="AR116" s="1185"/>
      <c r="AS116" s="1185"/>
      <c r="AT116" s="1185"/>
      <c r="AU116" s="1185"/>
    </row>
    <row r="117" ht="12.75" customHeight="1">
      <c r="A117" s="1248"/>
      <c r="B117" s="1248"/>
      <c r="C117" s="1141"/>
      <c r="D117" s="1324"/>
      <c r="E117" s="1141"/>
      <c r="F117" s="1177" t="s">
        <v>420</v>
      </c>
      <c r="G117" s="1169" t="s">
        <v>421</v>
      </c>
      <c r="H117" s="1170" t="s">
        <v>408</v>
      </c>
      <c r="I117" s="1167" t="s">
        <v>1476</v>
      </c>
      <c r="J117" s="1167" t="s">
        <v>1638</v>
      </c>
      <c r="K117" s="1146"/>
      <c r="L117" s="1232"/>
      <c r="M117" s="1232"/>
      <c r="N117" s="1232"/>
      <c r="O117" s="1232"/>
      <c r="P117" s="1232"/>
      <c r="Q117" s="1141"/>
      <c r="R117" s="1185"/>
      <c r="S117" s="1185"/>
      <c r="T117" s="1185"/>
      <c r="U117" s="1185"/>
      <c r="V117" s="1141"/>
      <c r="W117" s="1141"/>
      <c r="X117" s="1141"/>
      <c r="Y117" s="1141"/>
      <c r="Z117" s="1141"/>
      <c r="AA117" s="1141"/>
      <c r="AB117" s="1141"/>
      <c r="AC117" s="1185"/>
      <c r="AD117" s="1185"/>
      <c r="AE117" s="1185"/>
      <c r="AF117" s="1185"/>
      <c r="AG117" s="1141"/>
      <c r="AH117" s="1185"/>
      <c r="AI117" s="1185"/>
      <c r="AJ117" s="1257"/>
      <c r="AK117" s="1185"/>
      <c r="AL117" s="1141"/>
      <c r="AM117" s="1185"/>
      <c r="AN117" s="1185"/>
      <c r="AO117" s="1185"/>
      <c r="AP117" s="1185"/>
      <c r="AQ117" s="1141"/>
      <c r="AR117" s="1185"/>
      <c r="AS117" s="1185"/>
      <c r="AT117" s="1257"/>
      <c r="AU117" s="1185"/>
    </row>
    <row r="118" ht="12.75" customHeight="1">
      <c r="A118" s="1248"/>
      <c r="B118" s="1248"/>
      <c r="C118" s="1141"/>
      <c r="D118" s="1324"/>
      <c r="E118" s="1141"/>
      <c r="F118" s="135"/>
      <c r="G118" s="39"/>
      <c r="H118" s="446"/>
      <c r="I118" s="1167" t="s">
        <v>1476</v>
      </c>
      <c r="J118" s="1167" t="s">
        <v>1638</v>
      </c>
      <c r="K118" s="1146"/>
      <c r="L118" s="1232"/>
      <c r="M118" s="1232"/>
      <c r="N118" s="1232"/>
      <c r="O118" s="1232"/>
      <c r="P118" s="1232"/>
      <c r="Q118" s="1141"/>
      <c r="R118" s="1185"/>
      <c r="S118" s="1185"/>
      <c r="T118" s="1185"/>
      <c r="U118" s="1185"/>
      <c r="V118" s="1141"/>
      <c r="W118" s="1141"/>
      <c r="X118" s="1141"/>
      <c r="Y118" s="1141"/>
      <c r="Z118" s="1141"/>
      <c r="AA118" s="1141"/>
      <c r="AB118" s="1141"/>
      <c r="AC118" s="1185"/>
      <c r="AD118" s="1185"/>
      <c r="AE118" s="1185"/>
      <c r="AF118" s="1185"/>
      <c r="AG118" s="1141"/>
      <c r="AH118" s="1185"/>
      <c r="AI118" s="1185"/>
      <c r="AJ118" s="1257"/>
      <c r="AK118" s="1185"/>
      <c r="AL118" s="1141"/>
      <c r="AM118" s="1185"/>
      <c r="AN118" s="1185"/>
      <c r="AO118" s="1185"/>
      <c r="AP118" s="1185"/>
      <c r="AQ118" s="1141"/>
      <c r="AR118" s="1185"/>
      <c r="AS118" s="1185"/>
      <c r="AT118" s="1257"/>
      <c r="AU118" s="1185"/>
    </row>
    <row r="119" ht="12.75" customHeight="1">
      <c r="A119" s="1248"/>
      <c r="B119" s="1248"/>
      <c r="C119" s="1141"/>
      <c r="D119" s="1324"/>
      <c r="E119" s="1141"/>
      <c r="F119" s="135"/>
      <c r="G119" s="42"/>
      <c r="H119" s="114"/>
      <c r="I119" s="1167" t="s">
        <v>1476</v>
      </c>
      <c r="J119" s="1167" t="s">
        <v>1638</v>
      </c>
      <c r="K119" s="1146"/>
      <c r="L119" s="1232"/>
      <c r="M119" s="1232"/>
      <c r="N119" s="1232"/>
      <c r="O119" s="1232"/>
      <c r="P119" s="1232"/>
      <c r="Q119" s="1141"/>
      <c r="R119" s="1185"/>
      <c r="S119" s="1185"/>
      <c r="T119" s="1185"/>
      <c r="U119" s="1185"/>
      <c r="V119" s="1141"/>
      <c r="W119" s="1141"/>
      <c r="X119" s="1141"/>
      <c r="Y119" s="1141"/>
      <c r="Z119" s="1141"/>
      <c r="AA119" s="1141"/>
      <c r="AB119" s="1141"/>
      <c r="AC119" s="1185"/>
      <c r="AD119" s="1185"/>
      <c r="AE119" s="1185"/>
      <c r="AF119" s="1185"/>
      <c r="AG119" s="1141"/>
      <c r="AH119" s="1185"/>
      <c r="AI119" s="1185"/>
      <c r="AJ119" s="1257"/>
      <c r="AK119" s="1185"/>
      <c r="AL119" s="1141"/>
      <c r="AM119" s="1185"/>
      <c r="AN119" s="1185"/>
      <c r="AO119" s="1185"/>
      <c r="AP119" s="1185"/>
      <c r="AQ119" s="1141"/>
      <c r="AR119" s="1185"/>
      <c r="AS119" s="1185"/>
      <c r="AT119" s="1257"/>
      <c r="AU119" s="1185"/>
    </row>
    <row r="120" ht="12.75" customHeight="1">
      <c r="A120" s="1248"/>
      <c r="B120" s="1248"/>
      <c r="C120" s="1141"/>
      <c r="D120" s="1324"/>
      <c r="E120" s="1141"/>
      <c r="F120" s="135"/>
      <c r="G120" s="1271" t="s">
        <v>425</v>
      </c>
      <c r="H120" s="1166" t="s">
        <v>378</v>
      </c>
      <c r="I120" s="1167" t="s">
        <v>1476</v>
      </c>
      <c r="J120" s="1167" t="s">
        <v>1638</v>
      </c>
      <c r="K120" s="1146"/>
      <c r="L120" s="1232"/>
      <c r="M120" s="1232"/>
      <c r="N120" s="1232"/>
      <c r="O120" s="1232"/>
      <c r="P120" s="1232"/>
      <c r="Q120" s="1141"/>
      <c r="R120" s="1185"/>
      <c r="S120" s="1185"/>
      <c r="T120" s="1185"/>
      <c r="U120" s="1185"/>
      <c r="V120" s="1141"/>
      <c r="W120" s="1141"/>
      <c r="X120" s="1141"/>
      <c r="Y120" s="1141"/>
      <c r="Z120" s="1141"/>
      <c r="AA120" s="1141"/>
      <c r="AB120" s="1141"/>
      <c r="AC120" s="1185"/>
      <c r="AD120" s="1185"/>
      <c r="AE120" s="1185"/>
      <c r="AF120" s="1185"/>
      <c r="AG120" s="1141"/>
      <c r="AH120" s="1185"/>
      <c r="AI120" s="1185"/>
      <c r="AJ120" s="1257"/>
      <c r="AK120" s="1185"/>
      <c r="AL120" s="1141"/>
      <c r="AM120" s="1185"/>
      <c r="AN120" s="1185"/>
      <c r="AO120" s="1185"/>
      <c r="AP120" s="1185"/>
      <c r="AQ120" s="1141"/>
      <c r="AR120" s="1185"/>
      <c r="AS120" s="1185"/>
      <c r="AT120" s="1257"/>
      <c r="AU120" s="1185"/>
    </row>
    <row r="121" ht="12.75" customHeight="1">
      <c r="A121" s="1248"/>
      <c r="B121" s="1248"/>
      <c r="C121" s="1141"/>
      <c r="D121" s="1324"/>
      <c r="E121" s="1141"/>
      <c r="F121" s="135"/>
      <c r="G121" s="1271" t="s">
        <v>426</v>
      </c>
      <c r="H121" s="1166" t="s">
        <v>408</v>
      </c>
      <c r="I121" s="1167" t="s">
        <v>1476</v>
      </c>
      <c r="J121" s="1167" t="s">
        <v>1638</v>
      </c>
      <c r="K121" s="1146"/>
      <c r="L121" s="1232"/>
      <c r="M121" s="1232"/>
      <c r="N121" s="1232"/>
      <c r="O121" s="1232"/>
      <c r="P121" s="1232"/>
      <c r="Q121" s="1141"/>
      <c r="R121" s="1185"/>
      <c r="S121" s="1185"/>
      <c r="T121" s="1185"/>
      <c r="U121" s="1185"/>
      <c r="V121" s="1141"/>
      <c r="W121" s="1141"/>
      <c r="X121" s="1141"/>
      <c r="Y121" s="1141"/>
      <c r="Z121" s="1141"/>
      <c r="AA121" s="1141"/>
      <c r="AB121" s="1141"/>
      <c r="AC121" s="1185"/>
      <c r="AD121" s="1185"/>
      <c r="AE121" s="1185"/>
      <c r="AF121" s="1185"/>
      <c r="AG121" s="1141"/>
      <c r="AH121" s="1185"/>
      <c r="AI121" s="1185"/>
      <c r="AJ121" s="1257"/>
      <c r="AK121" s="1185"/>
      <c r="AL121" s="1141"/>
      <c r="AM121" s="1185"/>
      <c r="AN121" s="1185"/>
      <c r="AO121" s="1185"/>
      <c r="AP121" s="1185"/>
      <c r="AQ121" s="1141"/>
      <c r="AR121" s="1185"/>
      <c r="AS121" s="1185"/>
      <c r="AT121" s="1257"/>
      <c r="AU121" s="1185"/>
    </row>
    <row r="122" ht="12.75" customHeight="1">
      <c r="A122" s="1248"/>
      <c r="B122" s="1248"/>
      <c r="C122" s="1141"/>
      <c r="D122" s="1324"/>
      <c r="E122" s="1141"/>
      <c r="F122" s="135"/>
      <c r="G122" s="1271" t="s">
        <v>427</v>
      </c>
      <c r="H122" s="1166" t="s">
        <v>47</v>
      </c>
      <c r="I122" s="1167" t="s">
        <v>1476</v>
      </c>
      <c r="J122" s="1167" t="s">
        <v>1638</v>
      </c>
      <c r="K122" s="1146"/>
      <c r="L122" s="1232"/>
      <c r="M122" s="1232"/>
      <c r="N122" s="1232"/>
      <c r="O122" s="1232"/>
      <c r="P122" s="1232"/>
      <c r="Q122" s="1141"/>
      <c r="R122" s="1185"/>
      <c r="S122" s="1185"/>
      <c r="T122" s="1185"/>
      <c r="U122" s="1185"/>
      <c r="V122" s="1141"/>
      <c r="W122" s="1141"/>
      <c r="X122" s="1141"/>
      <c r="Y122" s="1141"/>
      <c r="Z122" s="1141"/>
      <c r="AA122" s="1141"/>
      <c r="AB122" s="1141"/>
      <c r="AC122" s="1185"/>
      <c r="AD122" s="1185"/>
      <c r="AE122" s="1185"/>
      <c r="AF122" s="1185"/>
      <c r="AG122" s="1141"/>
      <c r="AH122" s="1185"/>
      <c r="AI122" s="1185"/>
      <c r="AJ122" s="1257"/>
      <c r="AK122" s="1185"/>
      <c r="AL122" s="1141"/>
      <c r="AM122" s="1185"/>
      <c r="AN122" s="1185"/>
      <c r="AO122" s="1185"/>
      <c r="AP122" s="1185"/>
      <c r="AQ122" s="1141"/>
      <c r="AR122" s="1185"/>
      <c r="AS122" s="1185"/>
      <c r="AT122" s="1257"/>
      <c r="AU122" s="1185"/>
    </row>
    <row r="123" ht="12.75" customHeight="1">
      <c r="A123" s="1248"/>
      <c r="B123" s="1248"/>
      <c r="C123" s="1141"/>
      <c r="D123" s="1324"/>
      <c r="E123" s="1141"/>
      <c r="F123" s="15"/>
      <c r="G123" s="1169" t="s">
        <v>363</v>
      </c>
      <c r="H123" s="1170" t="s">
        <v>290</v>
      </c>
      <c r="I123" s="1179" t="s">
        <v>1476</v>
      </c>
      <c r="J123" s="1179" t="s">
        <v>1638</v>
      </c>
      <c r="K123" s="1146"/>
      <c r="L123" s="1232"/>
      <c r="M123" s="1232"/>
      <c r="N123" s="1232"/>
      <c r="O123" s="1232"/>
      <c r="P123" s="1232"/>
      <c r="Q123" s="1141"/>
      <c r="R123" s="1185"/>
      <c r="S123" s="1185"/>
      <c r="T123" s="1185"/>
      <c r="U123" s="1185"/>
      <c r="V123" s="1141"/>
      <c r="W123" s="1141"/>
      <c r="X123" s="1141"/>
      <c r="Y123" s="1141"/>
      <c r="Z123" s="1141"/>
      <c r="AA123" s="1141"/>
      <c r="AB123" s="1141"/>
      <c r="AC123" s="1185"/>
      <c r="AD123" s="1185"/>
      <c r="AE123" s="1185"/>
      <c r="AF123" s="1185"/>
      <c r="AG123" s="1141"/>
      <c r="AH123" s="1185"/>
      <c r="AI123" s="1185"/>
      <c r="AJ123" s="1257"/>
      <c r="AK123" s="1185"/>
      <c r="AL123" s="1141"/>
      <c r="AM123" s="1185"/>
      <c r="AN123" s="1185"/>
      <c r="AO123" s="1185"/>
      <c r="AP123" s="1185"/>
      <c r="AQ123" s="1141"/>
      <c r="AR123" s="1185"/>
      <c r="AS123" s="1185"/>
      <c r="AT123" s="1257"/>
      <c r="AU123" s="1185"/>
    </row>
    <row r="124" ht="12.75" customHeight="1">
      <c r="A124" s="1248"/>
      <c r="B124" s="1248"/>
      <c r="C124" s="1141"/>
      <c r="D124" s="1324"/>
      <c r="E124" s="1141"/>
      <c r="F124" s="1326" t="s">
        <v>428</v>
      </c>
      <c r="G124" s="1137" t="s">
        <v>429</v>
      </c>
      <c r="H124" s="1136"/>
      <c r="I124" s="1136"/>
      <c r="J124" s="1136"/>
      <c r="K124" s="1146"/>
      <c r="L124" s="1232"/>
      <c r="M124" s="1232"/>
      <c r="N124" s="1232"/>
      <c r="O124" s="1232"/>
      <c r="P124" s="1232"/>
      <c r="Q124" s="1141"/>
      <c r="R124" s="1185"/>
      <c r="S124" s="1185"/>
      <c r="T124" s="1185"/>
      <c r="U124" s="1185"/>
      <c r="V124" s="1141"/>
      <c r="W124" s="1141"/>
      <c r="X124" s="1141"/>
      <c r="Y124" s="1141"/>
      <c r="Z124" s="1141"/>
      <c r="AA124" s="1141"/>
      <c r="AB124" s="1221"/>
      <c r="AC124" s="1185"/>
      <c r="AD124" s="1185"/>
      <c r="AE124" s="1185"/>
      <c r="AF124" s="1185"/>
      <c r="AG124" s="1141"/>
      <c r="AH124" s="1185"/>
      <c r="AI124" s="1185"/>
      <c r="AJ124" s="1257"/>
      <c r="AK124" s="1185"/>
      <c r="AL124" s="1141"/>
      <c r="AM124" s="1185"/>
      <c r="AN124" s="1185"/>
      <c r="AO124" s="1185"/>
      <c r="AP124" s="1185"/>
      <c r="AQ124" s="1141"/>
      <c r="AR124" s="1185"/>
      <c r="AS124" s="1185"/>
      <c r="AT124" s="1257"/>
      <c r="AU124" s="1185"/>
    </row>
    <row r="125" ht="12.75" customHeight="1">
      <c r="A125" s="1248"/>
      <c r="B125" s="1248"/>
      <c r="C125" s="1141"/>
      <c r="D125" s="1324"/>
      <c r="E125" s="1141"/>
      <c r="F125" s="1142"/>
      <c r="G125" s="1143" t="s">
        <v>430</v>
      </c>
      <c r="H125" s="1266" t="s">
        <v>378</v>
      </c>
      <c r="I125" s="1145" t="s">
        <v>1476</v>
      </c>
      <c r="J125" s="1145" t="s">
        <v>1638</v>
      </c>
      <c r="K125" s="1146"/>
      <c r="L125" s="1232"/>
      <c r="M125" s="1232"/>
      <c r="N125" s="1232"/>
      <c r="O125" s="1232"/>
      <c r="P125" s="1232"/>
      <c r="Q125" s="1141"/>
      <c r="R125" s="1185"/>
      <c r="S125" s="1185"/>
      <c r="T125" s="1185"/>
      <c r="U125" s="1185"/>
      <c r="V125" s="1141"/>
      <c r="W125" s="1141"/>
      <c r="X125" s="1141"/>
      <c r="Y125" s="1141"/>
      <c r="Z125" s="1141"/>
      <c r="AA125" s="1141"/>
      <c r="AB125" s="1221"/>
      <c r="AC125" s="1185"/>
      <c r="AD125" s="1185"/>
      <c r="AE125" s="1185"/>
      <c r="AF125" s="1185"/>
      <c r="AG125" s="1141"/>
      <c r="AH125" s="1185"/>
      <c r="AI125" s="1185"/>
      <c r="AJ125" s="1257"/>
      <c r="AK125" s="1185"/>
      <c r="AL125" s="1141"/>
      <c r="AM125" s="1185"/>
      <c r="AN125" s="1185"/>
      <c r="AO125" s="1185"/>
      <c r="AP125" s="1185"/>
      <c r="AQ125" s="1141"/>
      <c r="AR125" s="1185"/>
      <c r="AS125" s="1185"/>
      <c r="AT125" s="1257"/>
      <c r="AU125" s="1185"/>
    </row>
    <row r="126" ht="12.75" customHeight="1">
      <c r="A126" s="1248"/>
      <c r="B126" s="1248"/>
      <c r="C126" s="1141"/>
      <c r="D126" s="1324"/>
      <c r="E126" s="1141"/>
      <c r="F126" s="1165"/>
      <c r="G126" s="39"/>
      <c r="H126" s="446"/>
      <c r="I126" s="1167" t="s">
        <v>1476</v>
      </c>
      <c r="J126" s="1167" t="s">
        <v>1638</v>
      </c>
      <c r="K126" s="1146"/>
      <c r="L126" s="1232"/>
      <c r="M126" s="1232"/>
      <c r="N126" s="1232"/>
      <c r="O126" s="1232"/>
      <c r="P126" s="1232"/>
      <c r="Q126" s="1141"/>
      <c r="R126" s="1185"/>
      <c r="S126" s="1185"/>
      <c r="T126" s="1185"/>
      <c r="U126" s="1185"/>
      <c r="V126" s="1141"/>
      <c r="W126" s="1141"/>
      <c r="X126" s="1141"/>
      <c r="Y126" s="1141"/>
      <c r="Z126" s="1141"/>
      <c r="AA126" s="1141"/>
      <c r="AB126" s="1221"/>
      <c r="AC126" s="1185"/>
      <c r="AD126" s="1185"/>
      <c r="AE126" s="1185"/>
      <c r="AF126" s="1185"/>
      <c r="AG126" s="1141"/>
      <c r="AH126" s="1185"/>
      <c r="AI126" s="1185"/>
      <c r="AJ126" s="1257"/>
      <c r="AK126" s="1185"/>
      <c r="AL126" s="1141"/>
      <c r="AM126" s="1185"/>
      <c r="AN126" s="1185"/>
      <c r="AO126" s="1185"/>
      <c r="AP126" s="1185"/>
      <c r="AQ126" s="1141"/>
      <c r="AR126" s="1185"/>
      <c r="AS126" s="1185"/>
      <c r="AT126" s="1257"/>
      <c r="AU126" s="1185"/>
    </row>
    <row r="127" ht="12.75" customHeight="1">
      <c r="A127" s="1248"/>
      <c r="B127" s="1248"/>
      <c r="C127" s="1141"/>
      <c r="D127" s="1324"/>
      <c r="E127" s="1141"/>
      <c r="F127" s="1165"/>
      <c r="G127" s="42"/>
      <c r="H127" s="114"/>
      <c r="I127" s="1167" t="s">
        <v>1476</v>
      </c>
      <c r="J127" s="1167" t="s">
        <v>1638</v>
      </c>
      <c r="K127" s="1146"/>
      <c r="L127" s="1232"/>
      <c r="M127" s="1232"/>
      <c r="N127" s="1232"/>
      <c r="O127" s="1232"/>
      <c r="P127" s="1232"/>
      <c r="Q127" s="1141"/>
      <c r="R127" s="1185"/>
      <c r="S127" s="1185"/>
      <c r="T127" s="1185"/>
      <c r="U127" s="1185"/>
      <c r="V127" s="1141"/>
      <c r="W127" s="1141"/>
      <c r="X127" s="1141"/>
      <c r="Y127" s="1141"/>
      <c r="Z127" s="1141"/>
      <c r="AA127" s="1141"/>
      <c r="AB127" s="1221"/>
      <c r="AC127" s="1185"/>
      <c r="AD127" s="1185"/>
      <c r="AE127" s="1185"/>
      <c r="AF127" s="1185"/>
      <c r="AG127" s="1141"/>
      <c r="AH127" s="1185"/>
      <c r="AI127" s="1185"/>
      <c r="AJ127" s="1257"/>
      <c r="AK127" s="1185"/>
      <c r="AL127" s="1141"/>
      <c r="AM127" s="1185"/>
      <c r="AN127" s="1185"/>
      <c r="AO127" s="1185"/>
      <c r="AP127" s="1185"/>
      <c r="AQ127" s="1141"/>
      <c r="AR127" s="1185"/>
      <c r="AS127" s="1185"/>
      <c r="AT127" s="1257"/>
      <c r="AU127" s="1185"/>
    </row>
    <row r="128" ht="12.75" customHeight="1">
      <c r="A128" s="1248"/>
      <c r="B128" s="1248"/>
      <c r="C128" s="1141"/>
      <c r="D128" s="1324"/>
      <c r="E128" s="1221"/>
      <c r="F128" s="1165"/>
      <c r="G128" s="1169" t="s">
        <v>433</v>
      </c>
      <c r="H128" s="1170" t="s">
        <v>402</v>
      </c>
      <c r="I128" s="1167" t="s">
        <v>1476</v>
      </c>
      <c r="J128" s="1167" t="s">
        <v>1638</v>
      </c>
      <c r="K128" s="1146"/>
      <c r="L128" s="1232"/>
      <c r="M128" s="1232"/>
      <c r="N128" s="1232"/>
      <c r="O128" s="1232"/>
      <c r="P128" s="1232"/>
      <c r="Q128" s="1141"/>
      <c r="R128" s="1185"/>
      <c r="S128" s="1185"/>
      <c r="T128" s="1185"/>
      <c r="U128" s="1185"/>
      <c r="V128" s="1141"/>
      <c r="W128" s="1141"/>
      <c r="X128" s="1141"/>
      <c r="Y128" s="1141"/>
      <c r="Z128" s="1141"/>
      <c r="AA128" s="1141"/>
      <c r="AB128" s="1141"/>
      <c r="AC128" s="1185"/>
      <c r="AD128" s="1185"/>
      <c r="AE128" s="1185"/>
      <c r="AF128" s="1185"/>
      <c r="AG128" s="1141"/>
      <c r="AH128" s="1185"/>
      <c r="AI128" s="1185"/>
      <c r="AJ128" s="1257"/>
      <c r="AK128" s="1185"/>
      <c r="AL128" s="1141"/>
      <c r="AM128" s="1185"/>
      <c r="AN128" s="1185"/>
      <c r="AO128" s="1185"/>
      <c r="AP128" s="1185"/>
      <c r="AQ128" s="1141"/>
      <c r="AR128" s="1185"/>
      <c r="AS128" s="1185"/>
      <c r="AT128" s="1257"/>
      <c r="AU128" s="1185"/>
    </row>
    <row r="129" ht="12.75" customHeight="1">
      <c r="A129" s="1248"/>
      <c r="B129" s="1248"/>
      <c r="C129" s="1141"/>
      <c r="D129" s="1324"/>
      <c r="E129" s="1141"/>
      <c r="F129" s="1165"/>
      <c r="G129" s="39"/>
      <c r="H129" s="446"/>
      <c r="I129" s="1167" t="s">
        <v>1476</v>
      </c>
      <c r="J129" s="1167" t="s">
        <v>1638</v>
      </c>
      <c r="K129" s="1146"/>
      <c r="L129" s="1232"/>
      <c r="M129" s="1232"/>
      <c r="N129" s="1232"/>
      <c r="O129" s="1232"/>
      <c r="P129" s="1232"/>
      <c r="Q129" s="1141"/>
      <c r="R129" s="1185"/>
      <c r="S129" s="1185"/>
      <c r="T129" s="1185"/>
      <c r="U129" s="1185"/>
      <c r="V129" s="1141"/>
      <c r="W129" s="1141"/>
      <c r="X129" s="1141"/>
      <c r="Y129" s="1141"/>
      <c r="Z129" s="1141"/>
      <c r="AA129" s="1141"/>
      <c r="AB129" s="1141"/>
      <c r="AC129" s="1185"/>
      <c r="AD129" s="1185"/>
      <c r="AE129" s="1185"/>
      <c r="AF129" s="1185"/>
      <c r="AG129" s="1141"/>
      <c r="AH129" s="1185"/>
      <c r="AI129" s="1185"/>
      <c r="AJ129" s="1257"/>
      <c r="AK129" s="1185"/>
      <c r="AL129" s="1141"/>
      <c r="AM129" s="1185"/>
      <c r="AN129" s="1185"/>
      <c r="AO129" s="1185"/>
      <c r="AP129" s="1185"/>
      <c r="AQ129" s="1141"/>
      <c r="AR129" s="1185"/>
      <c r="AS129" s="1185"/>
      <c r="AT129" s="1257"/>
      <c r="AU129" s="1185"/>
    </row>
    <row r="130" ht="12.75" customHeight="1">
      <c r="A130" s="1248"/>
      <c r="B130" s="1248"/>
      <c r="C130" s="1141"/>
      <c r="D130" s="1324"/>
      <c r="E130" s="1141"/>
      <c r="F130" s="1165"/>
      <c r="G130" s="39"/>
      <c r="H130" s="446"/>
      <c r="I130" s="1167" t="s">
        <v>1476</v>
      </c>
      <c r="J130" s="1167" t="s">
        <v>1638</v>
      </c>
      <c r="K130" s="1146"/>
      <c r="L130" s="1232"/>
      <c r="M130" s="1232"/>
      <c r="N130" s="1232"/>
      <c r="O130" s="1232"/>
      <c r="P130" s="1232"/>
      <c r="Q130" s="1141"/>
      <c r="R130" s="1185"/>
      <c r="S130" s="1185"/>
      <c r="T130" s="1185"/>
      <c r="U130" s="1185"/>
      <c r="V130" s="1141"/>
      <c r="W130" s="1141"/>
      <c r="X130" s="1141"/>
      <c r="Y130" s="1141"/>
      <c r="Z130" s="1141"/>
      <c r="AA130" s="1141"/>
      <c r="AB130" s="1141"/>
      <c r="AC130" s="1185"/>
      <c r="AD130" s="1185"/>
      <c r="AE130" s="1185"/>
      <c r="AF130" s="1185"/>
      <c r="AG130" s="1141"/>
      <c r="AH130" s="1185"/>
      <c r="AI130" s="1185"/>
      <c r="AJ130" s="1257"/>
      <c r="AK130" s="1185"/>
      <c r="AL130" s="1141"/>
      <c r="AM130" s="1185"/>
      <c r="AN130" s="1185"/>
      <c r="AO130" s="1185"/>
      <c r="AP130" s="1185"/>
      <c r="AQ130" s="1141"/>
      <c r="AR130" s="1185"/>
      <c r="AS130" s="1185"/>
      <c r="AT130" s="1257"/>
      <c r="AU130" s="1185"/>
    </row>
    <row r="131" ht="12.75" customHeight="1">
      <c r="A131" s="1248"/>
      <c r="B131" s="1248"/>
      <c r="C131" s="1141"/>
      <c r="D131" s="1324"/>
      <c r="E131" s="1141"/>
      <c r="F131" s="1165"/>
      <c r="G131" s="42"/>
      <c r="H131" s="114"/>
      <c r="I131" s="1167" t="s">
        <v>1476</v>
      </c>
      <c r="J131" s="1167" t="s">
        <v>1638</v>
      </c>
      <c r="K131" s="1146"/>
      <c r="L131" s="1232"/>
      <c r="M131" s="1232"/>
      <c r="N131" s="1232"/>
      <c r="O131" s="1232"/>
      <c r="P131" s="1232"/>
      <c r="Q131" s="1141"/>
      <c r="R131" s="1185"/>
      <c r="S131" s="1185"/>
      <c r="T131" s="1185"/>
      <c r="U131" s="1185"/>
      <c r="V131" s="1141"/>
      <c r="W131" s="1141"/>
      <c r="X131" s="1141"/>
      <c r="Y131" s="1141"/>
      <c r="Z131" s="1141"/>
      <c r="AA131" s="1141"/>
      <c r="AB131" s="1141"/>
      <c r="AC131" s="1185"/>
      <c r="AD131" s="1185"/>
      <c r="AE131" s="1185"/>
      <c r="AF131" s="1185"/>
      <c r="AG131" s="1141"/>
      <c r="AH131" s="1185"/>
      <c r="AI131" s="1185"/>
      <c r="AJ131" s="1257"/>
      <c r="AK131" s="1185"/>
      <c r="AL131" s="1141"/>
      <c r="AM131" s="1185"/>
      <c r="AN131" s="1185"/>
      <c r="AO131" s="1185"/>
      <c r="AP131" s="1185"/>
      <c r="AQ131" s="1141"/>
      <c r="AR131" s="1185"/>
      <c r="AS131" s="1185"/>
      <c r="AT131" s="1257"/>
      <c r="AU131" s="1185"/>
    </row>
    <row r="132" ht="12.75" customHeight="1">
      <c r="A132" s="1248"/>
      <c r="B132" s="1248"/>
      <c r="C132" s="1141"/>
      <c r="D132" s="1324"/>
      <c r="E132" s="1141"/>
      <c r="F132" s="1165"/>
      <c r="G132" s="1271" t="s">
        <v>438</v>
      </c>
      <c r="H132" s="1166" t="s">
        <v>378</v>
      </c>
      <c r="I132" s="1167" t="s">
        <v>1476</v>
      </c>
      <c r="J132" s="1167" t="s">
        <v>1638</v>
      </c>
      <c r="K132" s="1146"/>
      <c r="L132" s="1232"/>
      <c r="M132" s="1232"/>
      <c r="N132" s="1232"/>
      <c r="O132" s="1232"/>
      <c r="P132" s="1232"/>
      <c r="Q132" s="1141"/>
      <c r="R132" s="1185"/>
      <c r="S132" s="1185"/>
      <c r="T132" s="1185"/>
      <c r="U132" s="1185"/>
      <c r="V132" s="1141"/>
      <c r="W132" s="1141"/>
      <c r="X132" s="1141"/>
      <c r="Y132" s="1141"/>
      <c r="Z132" s="1141"/>
      <c r="AA132" s="1141"/>
      <c r="AB132" s="1141"/>
      <c r="AC132" s="1185"/>
      <c r="AD132" s="1185"/>
      <c r="AE132" s="1185"/>
      <c r="AF132" s="1185"/>
      <c r="AG132" s="1141"/>
      <c r="AH132" s="1185"/>
      <c r="AI132" s="1185"/>
      <c r="AJ132" s="1257"/>
      <c r="AK132" s="1185"/>
      <c r="AL132" s="1141"/>
      <c r="AM132" s="1185"/>
      <c r="AN132" s="1185"/>
      <c r="AO132" s="1185"/>
      <c r="AP132" s="1185"/>
      <c r="AQ132" s="1141"/>
      <c r="AR132" s="1185"/>
      <c r="AS132" s="1185"/>
      <c r="AT132" s="1257"/>
      <c r="AU132" s="1185"/>
    </row>
    <row r="133" ht="12.75" customHeight="1">
      <c r="A133" s="1248"/>
      <c r="B133" s="1248"/>
      <c r="C133" s="1141"/>
      <c r="D133" s="1324"/>
      <c r="E133" s="1141"/>
      <c r="F133" s="1165"/>
      <c r="G133" s="1169" t="s">
        <v>439</v>
      </c>
      <c r="H133" s="1170" t="s">
        <v>402</v>
      </c>
      <c r="I133" s="1167" t="s">
        <v>1476</v>
      </c>
      <c r="J133" s="1167" t="s">
        <v>1638</v>
      </c>
      <c r="K133" s="1146"/>
      <c r="L133" s="1232"/>
      <c r="M133" s="1232"/>
      <c r="N133" s="1232"/>
      <c r="O133" s="1232"/>
      <c r="P133" s="1232"/>
      <c r="Q133" s="1141"/>
      <c r="R133" s="1185"/>
      <c r="S133" s="1185"/>
      <c r="T133" s="1185"/>
      <c r="U133" s="1185"/>
      <c r="V133" s="1141"/>
      <c r="W133" s="1141"/>
      <c r="X133" s="1141"/>
      <c r="Y133" s="1141"/>
      <c r="Z133" s="1141"/>
      <c r="AA133" s="1141"/>
      <c r="AB133" s="1141"/>
      <c r="AC133" s="1185"/>
      <c r="AD133" s="1185"/>
      <c r="AE133" s="1185"/>
      <c r="AF133" s="1185"/>
      <c r="AG133" s="1141"/>
      <c r="AH133" s="1185"/>
      <c r="AI133" s="1185"/>
      <c r="AJ133" s="1257"/>
      <c r="AK133" s="1185"/>
      <c r="AL133" s="1141"/>
      <c r="AM133" s="1185"/>
      <c r="AN133" s="1185"/>
      <c r="AO133" s="1185"/>
      <c r="AP133" s="1185"/>
      <c r="AQ133" s="1141"/>
      <c r="AR133" s="1185"/>
      <c r="AS133" s="1185"/>
      <c r="AT133" s="1257"/>
      <c r="AU133" s="1185"/>
    </row>
    <row r="134" ht="12.75" customHeight="1">
      <c r="A134" s="1248"/>
      <c r="B134" s="1248"/>
      <c r="C134" s="1141"/>
      <c r="D134" s="1324"/>
      <c r="E134" s="1141"/>
      <c r="F134" s="1165"/>
      <c r="G134" s="42"/>
      <c r="H134" s="114"/>
      <c r="I134" s="1167" t="s">
        <v>1476</v>
      </c>
      <c r="J134" s="1167" t="s">
        <v>1638</v>
      </c>
      <c r="K134" s="1146"/>
      <c r="L134" s="1232"/>
      <c r="M134" s="1232"/>
      <c r="N134" s="1232"/>
      <c r="O134" s="1232"/>
      <c r="P134" s="1232"/>
      <c r="Q134" s="1141"/>
      <c r="R134" s="1185"/>
      <c r="S134" s="1185"/>
      <c r="T134" s="1185"/>
      <c r="U134" s="1185"/>
      <c r="V134" s="1141"/>
      <c r="W134" s="1141"/>
      <c r="X134" s="1141"/>
      <c r="Y134" s="1141"/>
      <c r="Z134" s="1141"/>
      <c r="AA134" s="1141"/>
      <c r="AB134" s="1141"/>
      <c r="AC134" s="1185"/>
      <c r="AD134" s="1185"/>
      <c r="AE134" s="1185"/>
      <c r="AF134" s="1185"/>
      <c r="AG134" s="1141"/>
      <c r="AH134" s="1185"/>
      <c r="AI134" s="1185"/>
      <c r="AJ134" s="1257"/>
      <c r="AK134" s="1185"/>
      <c r="AL134" s="1141"/>
      <c r="AM134" s="1185"/>
      <c r="AN134" s="1185"/>
      <c r="AO134" s="1185"/>
      <c r="AP134" s="1185"/>
      <c r="AQ134" s="1141"/>
      <c r="AR134" s="1185"/>
      <c r="AS134" s="1185"/>
      <c r="AT134" s="1257"/>
      <c r="AU134" s="1185"/>
    </row>
    <row r="135" ht="12.75" customHeight="1">
      <c r="A135" s="1248"/>
      <c r="B135" s="1248"/>
      <c r="C135" s="1141"/>
      <c r="D135" s="1324"/>
      <c r="E135" s="1141"/>
      <c r="F135" s="1165"/>
      <c r="G135" s="1271" t="s">
        <v>442</v>
      </c>
      <c r="H135" s="1166"/>
      <c r="I135" s="1167">
        <v>2.0</v>
      </c>
      <c r="J135" s="1167" t="s">
        <v>1638</v>
      </c>
      <c r="K135" s="1146"/>
      <c r="L135" s="1232"/>
      <c r="M135" s="1232"/>
      <c r="N135" s="1232"/>
      <c r="O135" s="1232"/>
      <c r="P135" s="1232"/>
      <c r="Q135" s="1141"/>
      <c r="R135" s="1185"/>
      <c r="S135" s="1185"/>
      <c r="T135" s="1185"/>
      <c r="U135" s="1185"/>
      <c r="V135" s="1141"/>
      <c r="W135" s="1141"/>
      <c r="X135" s="1141"/>
      <c r="Y135" s="1141"/>
      <c r="Z135" s="1141"/>
      <c r="AA135" s="1141"/>
      <c r="AB135" s="1141"/>
      <c r="AC135" s="1185"/>
      <c r="AD135" s="1185"/>
      <c r="AE135" s="1185"/>
      <c r="AF135" s="1185"/>
      <c r="AG135" s="1141"/>
      <c r="AH135" s="1185"/>
      <c r="AI135" s="1185"/>
      <c r="AJ135" s="1257"/>
      <c r="AK135" s="1185"/>
      <c r="AL135" s="1141"/>
      <c r="AM135" s="1185"/>
      <c r="AN135" s="1185"/>
      <c r="AO135" s="1185"/>
      <c r="AP135" s="1185"/>
      <c r="AQ135" s="1141"/>
      <c r="AR135" s="1185"/>
      <c r="AS135" s="1185"/>
      <c r="AT135" s="1257"/>
      <c r="AU135" s="1185"/>
    </row>
    <row r="136" ht="12.75" customHeight="1">
      <c r="A136" s="1248"/>
      <c r="B136" s="1248"/>
      <c r="C136" s="1141"/>
      <c r="D136" s="1324"/>
      <c r="E136" s="1141"/>
      <c r="F136" s="1165"/>
      <c r="G136" s="1271" t="s">
        <v>443</v>
      </c>
      <c r="H136" s="1166"/>
      <c r="I136" s="1167" t="s">
        <v>1476</v>
      </c>
      <c r="J136" s="1167" t="s">
        <v>1638</v>
      </c>
      <c r="K136" s="1146"/>
      <c r="L136" s="1232"/>
      <c r="M136" s="1232"/>
      <c r="N136" s="1232"/>
      <c r="O136" s="1232"/>
      <c r="P136" s="1232"/>
      <c r="Q136" s="1141"/>
      <c r="R136" s="1185"/>
      <c r="S136" s="1185"/>
      <c r="T136" s="1185"/>
      <c r="U136" s="1185"/>
      <c r="V136" s="1141"/>
      <c r="W136" s="1141"/>
      <c r="X136" s="1141"/>
      <c r="Y136" s="1141"/>
      <c r="Z136" s="1141"/>
      <c r="AA136" s="1141"/>
      <c r="AB136" s="1141"/>
      <c r="AC136" s="1185"/>
      <c r="AD136" s="1185"/>
      <c r="AE136" s="1185"/>
      <c r="AF136" s="1185"/>
      <c r="AG136" s="1141"/>
      <c r="AH136" s="1185"/>
      <c r="AI136" s="1185"/>
      <c r="AJ136" s="1257"/>
      <c r="AK136" s="1185"/>
      <c r="AL136" s="1141"/>
      <c r="AM136" s="1185"/>
      <c r="AN136" s="1185"/>
      <c r="AO136" s="1185"/>
      <c r="AP136" s="1185"/>
      <c r="AQ136" s="1141"/>
      <c r="AR136" s="1185"/>
      <c r="AS136" s="1185"/>
      <c r="AT136" s="1257"/>
      <c r="AU136" s="1185"/>
    </row>
    <row r="137" ht="12.75" customHeight="1">
      <c r="A137" s="1248"/>
      <c r="B137" s="1248"/>
      <c r="C137" s="1141"/>
      <c r="D137" s="1324"/>
      <c r="E137" s="1141"/>
      <c r="F137" s="1327" t="s">
        <v>444</v>
      </c>
      <c r="G137" s="1271"/>
      <c r="H137" s="1166"/>
      <c r="I137" s="1197"/>
      <c r="J137" s="1197"/>
      <c r="K137" s="1146"/>
      <c r="L137" s="1232"/>
      <c r="M137" s="1232"/>
      <c r="N137" s="1232"/>
      <c r="O137" s="1232"/>
      <c r="P137" s="1232"/>
      <c r="Q137" s="1141"/>
      <c r="R137" s="1185"/>
      <c r="S137" s="1185"/>
      <c r="T137" s="1185"/>
      <c r="U137" s="1185"/>
      <c r="V137" s="1141"/>
      <c r="W137" s="1141"/>
      <c r="X137" s="1141"/>
      <c r="Y137" s="1141"/>
      <c r="Z137" s="1141"/>
      <c r="AA137" s="1141"/>
      <c r="AB137" s="1141"/>
      <c r="AC137" s="1185"/>
      <c r="AD137" s="1185"/>
      <c r="AE137" s="1185"/>
      <c r="AF137" s="1185"/>
      <c r="AG137" s="1141"/>
      <c r="AH137" s="1185"/>
      <c r="AI137" s="1185"/>
      <c r="AJ137" s="1257"/>
      <c r="AK137" s="1185"/>
      <c r="AL137" s="1141"/>
      <c r="AM137" s="1185"/>
      <c r="AN137" s="1185"/>
      <c r="AO137" s="1185"/>
      <c r="AP137" s="1185"/>
      <c r="AQ137" s="1141"/>
      <c r="AR137" s="1185"/>
      <c r="AS137" s="1185"/>
      <c r="AT137" s="1257"/>
      <c r="AU137" s="1185"/>
    </row>
    <row r="138" ht="12.75" customHeight="1">
      <c r="A138" s="1248"/>
      <c r="B138" s="1248"/>
      <c r="C138" s="1141"/>
      <c r="D138" s="1324"/>
      <c r="E138" s="1141"/>
      <c r="F138" s="1168"/>
      <c r="G138" s="1169" t="s">
        <v>16</v>
      </c>
      <c r="H138" s="1166" t="s">
        <v>403</v>
      </c>
      <c r="I138" s="1167" t="s">
        <v>1476</v>
      </c>
      <c r="J138" s="1167" t="s">
        <v>1638</v>
      </c>
      <c r="K138" s="1146"/>
      <c r="L138" s="1232"/>
      <c r="M138" s="1232"/>
      <c r="N138" s="1232"/>
      <c r="O138" s="1232"/>
      <c r="P138" s="1232"/>
      <c r="Q138" s="1141"/>
      <c r="R138" s="1185"/>
      <c r="S138" s="1185"/>
      <c r="T138" s="1185"/>
      <c r="U138" s="1185"/>
      <c r="V138" s="1141"/>
      <c r="W138" s="1141"/>
      <c r="X138" s="1141"/>
      <c r="Y138" s="1141"/>
      <c r="Z138" s="1141"/>
      <c r="AA138" s="1141"/>
      <c r="AB138" s="1141"/>
      <c r="AC138" s="1185"/>
      <c r="AD138" s="1185"/>
      <c r="AE138" s="1185"/>
      <c r="AF138" s="1185"/>
      <c r="AG138" s="1141"/>
      <c r="AH138" s="1185"/>
      <c r="AI138" s="1185"/>
      <c r="AJ138" s="1257"/>
      <c r="AK138" s="1185"/>
      <c r="AL138" s="1141"/>
      <c r="AM138" s="1185"/>
      <c r="AN138" s="1185"/>
      <c r="AO138" s="1185"/>
      <c r="AP138" s="1185"/>
      <c r="AQ138" s="1141"/>
      <c r="AR138" s="1185"/>
      <c r="AS138" s="1185"/>
      <c r="AT138" s="1257"/>
      <c r="AU138" s="1185"/>
    </row>
    <row r="139" ht="12.75" customHeight="1">
      <c r="A139" s="1248"/>
      <c r="B139" s="1248"/>
      <c r="C139" s="1141"/>
      <c r="D139" s="1324"/>
      <c r="E139" s="1141"/>
      <c r="F139" s="1165"/>
      <c r="G139" s="42"/>
      <c r="H139" s="1166" t="s">
        <v>447</v>
      </c>
      <c r="I139" s="1167" t="s">
        <v>1476</v>
      </c>
      <c r="J139" s="1167" t="s">
        <v>1638</v>
      </c>
      <c r="K139" s="1146"/>
      <c r="L139" s="1232"/>
      <c r="M139" s="1232"/>
      <c r="N139" s="1232"/>
      <c r="O139" s="1232"/>
      <c r="P139" s="1232"/>
      <c r="Q139" s="1141"/>
      <c r="R139" s="1185"/>
      <c r="S139" s="1185"/>
      <c r="T139" s="1185"/>
      <c r="U139" s="1185"/>
      <c r="V139" s="1141"/>
      <c r="W139" s="1141"/>
      <c r="X139" s="1141"/>
      <c r="Y139" s="1141"/>
      <c r="Z139" s="1141"/>
      <c r="AA139" s="1141"/>
      <c r="AB139" s="1141"/>
      <c r="AC139" s="1185"/>
      <c r="AD139" s="1185"/>
      <c r="AE139" s="1185"/>
      <c r="AF139" s="1185"/>
      <c r="AG139" s="1141"/>
      <c r="AH139" s="1185"/>
      <c r="AI139" s="1185"/>
      <c r="AJ139" s="1257"/>
      <c r="AK139" s="1185"/>
      <c r="AL139" s="1141"/>
      <c r="AM139" s="1185"/>
      <c r="AN139" s="1185"/>
      <c r="AO139" s="1185"/>
      <c r="AP139" s="1185"/>
      <c r="AQ139" s="1141"/>
      <c r="AR139" s="1185"/>
      <c r="AS139" s="1185"/>
      <c r="AT139" s="1257"/>
      <c r="AU139" s="1185"/>
    </row>
    <row r="140" ht="12.75" customHeight="1">
      <c r="A140" s="1248"/>
      <c r="B140" s="1248"/>
      <c r="C140" s="1141"/>
      <c r="D140" s="1324"/>
      <c r="E140" s="1141"/>
      <c r="F140" s="1165"/>
      <c r="G140" s="1169" t="s">
        <v>448</v>
      </c>
      <c r="H140" s="1166" t="s">
        <v>449</v>
      </c>
      <c r="I140" s="1167">
        <v>15.0</v>
      </c>
      <c r="J140" s="1167">
        <v>124.0</v>
      </c>
      <c r="K140" s="1146"/>
      <c r="L140" s="1232"/>
      <c r="M140" s="1232"/>
      <c r="N140" s="1232"/>
      <c r="O140" s="1232"/>
      <c r="P140" s="1232"/>
      <c r="Q140" s="1141"/>
      <c r="R140" s="1185"/>
      <c r="S140" s="1185"/>
      <c r="T140" s="1185"/>
      <c r="U140" s="1185"/>
      <c r="V140" s="1141"/>
      <c r="W140" s="1141"/>
      <c r="X140" s="1141"/>
      <c r="Y140" s="1141"/>
      <c r="Z140" s="1141"/>
      <c r="AA140" s="1141"/>
      <c r="AB140" s="1141"/>
      <c r="AC140" s="1185"/>
      <c r="AD140" s="1185"/>
      <c r="AE140" s="1185"/>
      <c r="AF140" s="1185"/>
      <c r="AG140" s="1141"/>
      <c r="AH140" s="1185"/>
      <c r="AI140" s="1185"/>
      <c r="AJ140" s="1257"/>
      <c r="AK140" s="1185"/>
      <c r="AL140" s="1141"/>
      <c r="AM140" s="1185"/>
      <c r="AN140" s="1185"/>
      <c r="AO140" s="1185"/>
      <c r="AP140" s="1185"/>
      <c r="AQ140" s="1141"/>
      <c r="AR140" s="1185"/>
      <c r="AS140" s="1185"/>
      <c r="AT140" s="1257"/>
      <c r="AU140" s="1185"/>
    </row>
    <row r="141" ht="12.75" customHeight="1">
      <c r="A141" s="1248"/>
      <c r="B141" s="1248"/>
      <c r="C141" s="1141"/>
      <c r="D141" s="1324"/>
      <c r="E141" s="1141"/>
      <c r="F141" s="1165"/>
      <c r="G141" s="42"/>
      <c r="H141" s="1166" t="s">
        <v>452</v>
      </c>
      <c r="I141" s="1167">
        <v>15.0</v>
      </c>
      <c r="J141" s="1167">
        <v>124.0</v>
      </c>
      <c r="K141" s="1146"/>
      <c r="L141" s="1232"/>
      <c r="M141" s="1232"/>
      <c r="N141" s="1232"/>
      <c r="O141" s="1232"/>
      <c r="P141" s="1232"/>
      <c r="Q141" s="1141"/>
      <c r="R141" s="1185"/>
      <c r="S141" s="1185"/>
      <c r="T141" s="1185"/>
      <c r="U141" s="1185"/>
      <c r="V141" s="1141"/>
      <c r="W141" s="1141"/>
      <c r="X141" s="1141"/>
      <c r="Y141" s="1141"/>
      <c r="Z141" s="1141"/>
      <c r="AA141" s="1141"/>
      <c r="AB141" s="1141"/>
      <c r="AC141" s="1185"/>
      <c r="AD141" s="1185"/>
      <c r="AE141" s="1185"/>
      <c r="AF141" s="1185"/>
      <c r="AG141" s="1141"/>
      <c r="AH141" s="1185"/>
      <c r="AI141" s="1185"/>
      <c r="AJ141" s="1257"/>
      <c r="AK141" s="1185"/>
      <c r="AL141" s="1141"/>
      <c r="AM141" s="1185"/>
      <c r="AN141" s="1185"/>
      <c r="AO141" s="1185"/>
      <c r="AP141" s="1185"/>
      <c r="AQ141" s="1141"/>
      <c r="AR141" s="1185"/>
      <c r="AS141" s="1185"/>
      <c r="AT141" s="1257"/>
      <c r="AU141" s="1185"/>
    </row>
    <row r="142" ht="12.75" customHeight="1">
      <c r="A142" s="1248"/>
      <c r="B142" s="1248"/>
      <c r="C142" s="1141"/>
      <c r="D142" s="1324"/>
      <c r="E142" s="1141"/>
      <c r="F142" s="1327" t="s">
        <v>453</v>
      </c>
      <c r="G142" s="1271"/>
      <c r="H142" s="1166"/>
      <c r="I142" s="1197"/>
      <c r="J142" s="1197"/>
      <c r="K142" s="1146"/>
      <c r="L142" s="1232"/>
      <c r="M142" s="1232"/>
      <c r="N142" s="1232"/>
      <c r="O142" s="1232"/>
      <c r="P142" s="1232"/>
      <c r="Q142" s="1141"/>
      <c r="R142" s="1185"/>
      <c r="S142" s="1185"/>
      <c r="T142" s="1185"/>
      <c r="U142" s="1185"/>
      <c r="V142" s="1141"/>
      <c r="W142" s="1141"/>
      <c r="X142" s="1141"/>
      <c r="Y142" s="1141"/>
      <c r="Z142" s="1141"/>
      <c r="AA142" s="1141"/>
      <c r="AB142" s="1141"/>
      <c r="AC142" s="1185"/>
      <c r="AD142" s="1185"/>
      <c r="AE142" s="1185"/>
      <c r="AF142" s="1185"/>
      <c r="AG142" s="1141"/>
      <c r="AH142" s="1185"/>
      <c r="AI142" s="1185"/>
      <c r="AJ142" s="1257"/>
      <c r="AK142" s="1185"/>
      <c r="AL142" s="1141"/>
      <c r="AM142" s="1185"/>
      <c r="AN142" s="1185"/>
      <c r="AO142" s="1185"/>
      <c r="AP142" s="1185"/>
      <c r="AQ142" s="1141"/>
      <c r="AR142" s="1185"/>
      <c r="AS142" s="1185"/>
      <c r="AT142" s="1257"/>
      <c r="AU142" s="1185"/>
    </row>
    <row r="143" ht="12.75" customHeight="1">
      <c r="A143" s="1248"/>
      <c r="B143" s="1248"/>
      <c r="C143" s="1141"/>
      <c r="D143" s="1324"/>
      <c r="E143" s="1141"/>
      <c r="F143" s="1243"/>
      <c r="G143" s="1169" t="s">
        <v>453</v>
      </c>
      <c r="H143" s="1170" t="s">
        <v>454</v>
      </c>
      <c r="I143" s="1179" t="s">
        <v>1476</v>
      </c>
      <c r="J143" s="1179" t="s">
        <v>1638</v>
      </c>
      <c r="K143" s="1146"/>
      <c r="L143" s="1232"/>
      <c r="M143" s="1232"/>
      <c r="N143" s="1232"/>
      <c r="O143" s="1232"/>
      <c r="P143" s="1232"/>
      <c r="Q143" s="1141"/>
      <c r="R143" s="1185"/>
      <c r="S143" s="1185"/>
      <c r="T143" s="1185"/>
      <c r="U143" s="1185"/>
      <c r="V143" s="1141"/>
      <c r="W143" s="1141"/>
      <c r="X143" s="1141"/>
      <c r="Y143" s="1141"/>
      <c r="Z143" s="1141"/>
      <c r="AA143" s="1141"/>
      <c r="AB143" s="1141"/>
      <c r="AC143" s="1185"/>
      <c r="AD143" s="1185"/>
      <c r="AE143" s="1185"/>
      <c r="AF143" s="1185"/>
      <c r="AG143" s="1141"/>
      <c r="AH143" s="1185"/>
      <c r="AI143" s="1185"/>
      <c r="AJ143" s="1257"/>
      <c r="AK143" s="1185"/>
      <c r="AL143" s="1141"/>
      <c r="AM143" s="1185"/>
      <c r="AN143" s="1185"/>
      <c r="AO143" s="1185"/>
      <c r="AP143" s="1185"/>
      <c r="AQ143" s="1141"/>
      <c r="AR143" s="1185"/>
      <c r="AS143" s="1185"/>
      <c r="AT143" s="1257"/>
      <c r="AU143" s="1185"/>
    </row>
    <row r="144" ht="12.75" customHeight="1">
      <c r="A144" s="1248"/>
      <c r="B144" s="1248"/>
      <c r="C144" s="1141"/>
      <c r="D144" s="1324"/>
      <c r="E144" s="1141"/>
      <c r="F144" s="1135" t="s">
        <v>456</v>
      </c>
      <c r="G144" s="1137" t="s">
        <v>457</v>
      </c>
      <c r="H144" s="1136"/>
      <c r="I144" s="1136"/>
      <c r="J144" s="1136"/>
      <c r="K144" s="1146"/>
      <c r="L144" s="1232"/>
      <c r="M144" s="1232"/>
      <c r="N144" s="1232"/>
      <c r="O144" s="1232"/>
      <c r="P144" s="1232"/>
      <c r="Q144" s="1141"/>
      <c r="R144" s="1185"/>
      <c r="S144" s="1185"/>
      <c r="T144" s="1185"/>
      <c r="U144" s="1185"/>
      <c r="V144" s="1141"/>
      <c r="W144" s="1141"/>
      <c r="X144" s="1141"/>
      <c r="Y144" s="1141"/>
      <c r="Z144" s="1141"/>
      <c r="AA144" s="1141"/>
      <c r="AB144" s="1141"/>
      <c r="AC144" s="1185"/>
      <c r="AD144" s="1185"/>
      <c r="AE144" s="1185"/>
      <c r="AF144" s="1185"/>
      <c r="AG144" s="1141"/>
      <c r="AH144" s="1185"/>
      <c r="AI144" s="1185"/>
      <c r="AJ144" s="1257"/>
      <c r="AK144" s="1185"/>
      <c r="AL144" s="1141"/>
      <c r="AM144" s="1185"/>
      <c r="AN144" s="1185"/>
      <c r="AO144" s="1185"/>
      <c r="AP144" s="1185"/>
      <c r="AQ144" s="1141"/>
      <c r="AR144" s="1185"/>
      <c r="AS144" s="1185"/>
      <c r="AT144" s="1257"/>
      <c r="AU144" s="1185"/>
    </row>
    <row r="145" ht="12.75" customHeight="1">
      <c r="A145" s="1248"/>
      <c r="B145" s="1248"/>
      <c r="C145" s="1141"/>
      <c r="D145" s="1324"/>
      <c r="E145" s="1141"/>
      <c r="F145" s="1142"/>
      <c r="G145" s="1148"/>
      <c r="H145" s="1144" t="s">
        <v>458</v>
      </c>
      <c r="I145" s="1145">
        <v>1.0</v>
      </c>
      <c r="J145" s="1145" t="s">
        <v>1677</v>
      </c>
      <c r="K145" s="1146"/>
      <c r="L145" s="1232"/>
      <c r="M145" s="1232"/>
      <c r="N145" s="1232"/>
      <c r="O145" s="1232"/>
      <c r="P145" s="1232"/>
      <c r="Q145" s="1141"/>
      <c r="R145" s="1185"/>
      <c r="S145" s="1185"/>
      <c r="T145" s="1185"/>
      <c r="U145" s="1185"/>
      <c r="V145" s="1141"/>
      <c r="W145" s="1141"/>
      <c r="X145" s="1141"/>
      <c r="Y145" s="1141"/>
      <c r="Z145" s="1141"/>
      <c r="AA145" s="1141"/>
      <c r="AB145" s="1141"/>
      <c r="AC145" s="1185"/>
      <c r="AD145" s="1185"/>
      <c r="AE145" s="1185"/>
      <c r="AF145" s="1185"/>
      <c r="AG145" s="1141"/>
      <c r="AH145" s="1185"/>
      <c r="AI145" s="1185"/>
      <c r="AJ145" s="1257"/>
      <c r="AK145" s="1185"/>
      <c r="AL145" s="1141"/>
      <c r="AM145" s="1185"/>
      <c r="AN145" s="1185"/>
      <c r="AO145" s="1185"/>
      <c r="AP145" s="1185"/>
      <c r="AQ145" s="1141"/>
      <c r="AR145" s="1185"/>
      <c r="AS145" s="1185"/>
      <c r="AT145" s="1257"/>
      <c r="AU145" s="1185"/>
    </row>
    <row r="146" ht="12.75" customHeight="1">
      <c r="A146" s="1248"/>
      <c r="B146" s="1248"/>
      <c r="C146" s="1141"/>
      <c r="D146" s="1324"/>
      <c r="E146" s="1141"/>
      <c r="F146" s="1165"/>
      <c r="G146" s="1271"/>
      <c r="H146" s="1166" t="s">
        <v>460</v>
      </c>
      <c r="I146" s="1167">
        <v>1.0</v>
      </c>
      <c r="J146" s="1167" t="s">
        <v>1679</v>
      </c>
      <c r="K146" s="1146"/>
      <c r="L146" s="1232"/>
      <c r="M146" s="1232"/>
      <c r="N146" s="1232"/>
      <c r="O146" s="1232"/>
      <c r="P146" s="1232"/>
      <c r="Q146" s="1141"/>
      <c r="R146" s="1185"/>
      <c r="S146" s="1185"/>
      <c r="T146" s="1185"/>
      <c r="U146" s="1185"/>
      <c r="V146" s="1141"/>
      <c r="W146" s="1141"/>
      <c r="X146" s="1141"/>
      <c r="Y146" s="1141"/>
      <c r="Z146" s="1141"/>
      <c r="AA146" s="1141"/>
      <c r="AB146" s="1141"/>
      <c r="AC146" s="1185"/>
      <c r="AD146" s="1185"/>
      <c r="AE146" s="1185"/>
      <c r="AF146" s="1185"/>
      <c r="AG146" s="1141"/>
      <c r="AH146" s="1185"/>
      <c r="AI146" s="1185"/>
      <c r="AJ146" s="1257"/>
      <c r="AK146" s="1185"/>
      <c r="AL146" s="1141"/>
      <c r="AM146" s="1185"/>
      <c r="AN146" s="1185"/>
      <c r="AO146" s="1185"/>
      <c r="AP146" s="1185"/>
      <c r="AQ146" s="1141"/>
      <c r="AR146" s="1185"/>
      <c r="AS146" s="1185"/>
      <c r="AT146" s="1257"/>
      <c r="AU146" s="1185"/>
    </row>
    <row r="147" ht="12.75" customHeight="1">
      <c r="A147" s="1248"/>
      <c r="B147" s="1248"/>
      <c r="C147" s="1141"/>
      <c r="D147" s="1324"/>
      <c r="E147" s="1141"/>
      <c r="F147" s="1177"/>
      <c r="G147" s="1169"/>
      <c r="H147" s="1170" t="s">
        <v>461</v>
      </c>
      <c r="I147" s="1179" t="s">
        <v>1709</v>
      </c>
      <c r="J147" s="1179" t="s">
        <v>1709</v>
      </c>
      <c r="K147" s="1146"/>
      <c r="L147" s="1232"/>
      <c r="M147" s="1232"/>
      <c r="N147" s="1232"/>
      <c r="O147" s="1232"/>
      <c r="P147" s="1232"/>
      <c r="Q147" s="1141"/>
      <c r="R147" s="1185"/>
      <c r="S147" s="1185"/>
      <c r="T147" s="1185"/>
      <c r="U147" s="1185"/>
      <c r="V147" s="1141"/>
      <c r="W147" s="1141"/>
      <c r="X147" s="1141"/>
      <c r="Y147" s="1141"/>
      <c r="Z147" s="1141"/>
      <c r="AA147" s="1141"/>
      <c r="AB147" s="1141"/>
      <c r="AC147" s="1185"/>
      <c r="AD147" s="1185"/>
      <c r="AE147" s="1185"/>
      <c r="AF147" s="1185"/>
      <c r="AG147" s="1141"/>
      <c r="AH147" s="1185"/>
      <c r="AI147" s="1185"/>
      <c r="AJ147" s="1257"/>
      <c r="AK147" s="1185"/>
      <c r="AL147" s="1141"/>
      <c r="AM147" s="1185"/>
      <c r="AN147" s="1185"/>
      <c r="AO147" s="1185"/>
      <c r="AP147" s="1185"/>
      <c r="AQ147" s="1141"/>
      <c r="AR147" s="1185"/>
      <c r="AS147" s="1185"/>
      <c r="AT147" s="1257"/>
      <c r="AU147" s="1185"/>
    </row>
    <row r="148" ht="12.75" customHeight="1">
      <c r="A148" s="1248"/>
      <c r="B148" s="1248"/>
      <c r="C148" s="1141"/>
      <c r="D148" s="1324"/>
      <c r="E148" s="1221"/>
      <c r="F148" s="1135" t="s">
        <v>463</v>
      </c>
      <c r="G148" s="1136"/>
      <c r="H148" s="1136"/>
      <c r="I148" s="1136"/>
      <c r="J148" s="1136"/>
      <c r="K148" s="1146"/>
      <c r="L148" s="1232"/>
      <c r="M148" s="1232"/>
      <c r="N148" s="1232"/>
      <c r="O148" s="1232"/>
      <c r="P148" s="1232"/>
      <c r="Q148" s="1141"/>
      <c r="R148" s="1185"/>
      <c r="S148" s="1185"/>
      <c r="T148" s="1185"/>
      <c r="U148" s="1185"/>
      <c r="V148" s="1141"/>
      <c r="W148" s="1141"/>
      <c r="X148" s="1141"/>
      <c r="Y148" s="1141"/>
      <c r="Z148" s="1141"/>
      <c r="AA148" s="1141"/>
      <c r="AB148" s="1141"/>
      <c r="AC148" s="1185"/>
      <c r="AD148" s="1185"/>
      <c r="AE148" s="1185"/>
      <c r="AF148" s="1185"/>
      <c r="AG148" s="1141"/>
      <c r="AH148" s="1185"/>
      <c r="AI148" s="1185"/>
      <c r="AJ148" s="1257"/>
      <c r="AK148" s="1185"/>
      <c r="AL148" s="1141"/>
      <c r="AM148" s="1185"/>
      <c r="AN148" s="1185"/>
      <c r="AO148" s="1185"/>
      <c r="AP148" s="1185"/>
      <c r="AQ148" s="1141"/>
      <c r="AR148" s="1185"/>
      <c r="AS148" s="1185"/>
      <c r="AT148" s="1257"/>
      <c r="AU148" s="1185"/>
    </row>
    <row r="149" ht="12.75" customHeight="1">
      <c r="A149" s="1248"/>
      <c r="B149" s="1248"/>
      <c r="C149" s="1141"/>
      <c r="D149" s="1324"/>
      <c r="E149" s="1141"/>
      <c r="F149" s="1147"/>
      <c r="G149" s="1148" t="s">
        <v>442</v>
      </c>
      <c r="H149" s="1144"/>
      <c r="I149" s="1145" t="s">
        <v>1476</v>
      </c>
      <c r="J149" s="1145" t="s">
        <v>1673</v>
      </c>
      <c r="K149" s="1146"/>
      <c r="L149" s="1232"/>
      <c r="M149" s="1232"/>
      <c r="N149" s="1232"/>
      <c r="O149" s="1232"/>
      <c r="P149" s="1232"/>
      <c r="Q149" s="1141"/>
      <c r="R149" s="1185"/>
      <c r="S149" s="1185"/>
      <c r="T149" s="1185"/>
      <c r="U149" s="1185"/>
      <c r="V149" s="1141"/>
      <c r="W149" s="1141"/>
      <c r="X149" s="1141"/>
      <c r="Y149" s="1141"/>
      <c r="Z149" s="1141"/>
      <c r="AA149" s="1141"/>
      <c r="AB149" s="1141"/>
      <c r="AC149" s="1185"/>
      <c r="AD149" s="1185"/>
      <c r="AE149" s="1185"/>
      <c r="AF149" s="1185"/>
      <c r="AG149" s="1141"/>
      <c r="AH149" s="1185"/>
      <c r="AI149" s="1185"/>
      <c r="AJ149" s="1257"/>
      <c r="AK149" s="1185"/>
      <c r="AL149" s="1141"/>
      <c r="AM149" s="1185"/>
      <c r="AN149" s="1185"/>
      <c r="AO149" s="1185"/>
      <c r="AP149" s="1185"/>
      <c r="AQ149" s="1141"/>
      <c r="AR149" s="1185"/>
      <c r="AS149" s="1185"/>
      <c r="AT149" s="1257"/>
      <c r="AU149" s="1185"/>
    </row>
    <row r="150" ht="12.75" customHeight="1">
      <c r="A150" s="1248"/>
      <c r="B150" s="1248"/>
      <c r="C150" s="1141"/>
      <c r="D150" s="1324"/>
      <c r="E150" s="1141"/>
      <c r="F150" s="1165"/>
      <c r="G150" s="1169" t="s">
        <v>464</v>
      </c>
      <c r="H150" s="1166" t="s">
        <v>465</v>
      </c>
      <c r="I150" s="1167" t="s">
        <v>1476</v>
      </c>
      <c r="J150" s="1167" t="s">
        <v>1673</v>
      </c>
      <c r="K150" s="1146"/>
      <c r="L150" s="1232"/>
      <c r="M150" s="1232"/>
      <c r="N150" s="1232"/>
      <c r="O150" s="1232"/>
      <c r="P150" s="1232"/>
      <c r="Q150" s="1141"/>
      <c r="R150" s="1185"/>
      <c r="S150" s="1185"/>
      <c r="T150" s="1185"/>
      <c r="U150" s="1185"/>
      <c r="V150" s="1141"/>
      <c r="W150" s="1141"/>
      <c r="X150" s="1141"/>
      <c r="Y150" s="1141"/>
      <c r="Z150" s="1141"/>
      <c r="AA150" s="1141"/>
      <c r="AB150" s="1141"/>
      <c r="AC150" s="1185"/>
      <c r="AD150" s="1185"/>
      <c r="AE150" s="1185"/>
      <c r="AF150" s="1185"/>
      <c r="AG150" s="1141"/>
      <c r="AH150" s="1185"/>
      <c r="AI150" s="1185"/>
      <c r="AJ150" s="1257"/>
      <c r="AK150" s="1185"/>
      <c r="AL150" s="1141"/>
      <c r="AM150" s="1185"/>
      <c r="AN150" s="1185"/>
      <c r="AO150" s="1185"/>
      <c r="AP150" s="1185"/>
      <c r="AQ150" s="1141"/>
      <c r="AR150" s="1185"/>
      <c r="AS150" s="1185"/>
      <c r="AT150" s="1257"/>
      <c r="AU150" s="1185"/>
    </row>
    <row r="151" ht="12.75" customHeight="1">
      <c r="A151" s="1248"/>
      <c r="B151" s="1248"/>
      <c r="C151" s="1141"/>
      <c r="D151" s="1324"/>
      <c r="E151" s="1141"/>
      <c r="F151" s="1165"/>
      <c r="G151" s="42"/>
      <c r="H151" s="1166" t="s">
        <v>467</v>
      </c>
      <c r="I151" s="1167" t="s">
        <v>1476</v>
      </c>
      <c r="J151" s="1167" t="s">
        <v>1673</v>
      </c>
      <c r="K151" s="1146"/>
      <c r="L151" s="1232"/>
      <c r="M151" s="1232"/>
      <c r="N151" s="1232"/>
      <c r="O151" s="1232"/>
      <c r="P151" s="1232"/>
      <c r="Q151" s="1141"/>
      <c r="R151" s="1185"/>
      <c r="S151" s="1185"/>
      <c r="T151" s="1185"/>
      <c r="U151" s="1185"/>
      <c r="V151" s="1141"/>
      <c r="W151" s="1141"/>
      <c r="X151" s="1141"/>
      <c r="Y151" s="1141"/>
      <c r="Z151" s="1141"/>
      <c r="AA151" s="1141"/>
      <c r="AB151" s="1141"/>
      <c r="AC151" s="1185"/>
      <c r="AD151" s="1185"/>
      <c r="AE151" s="1185"/>
      <c r="AF151" s="1185"/>
      <c r="AG151" s="1141"/>
      <c r="AH151" s="1185"/>
      <c r="AI151" s="1185"/>
      <c r="AJ151" s="1257"/>
      <c r="AK151" s="1185"/>
      <c r="AL151" s="1141"/>
      <c r="AM151" s="1185"/>
      <c r="AN151" s="1185"/>
      <c r="AO151" s="1185"/>
      <c r="AP151" s="1185"/>
      <c r="AQ151" s="1141"/>
      <c r="AR151" s="1185"/>
      <c r="AS151" s="1185"/>
      <c r="AT151" s="1257"/>
      <c r="AU151" s="1185"/>
    </row>
    <row r="152" ht="12.75" customHeight="1">
      <c r="A152" s="1248"/>
      <c r="B152" s="1248"/>
      <c r="C152" s="1141"/>
      <c r="D152" s="1324"/>
      <c r="E152" s="1221"/>
      <c r="F152" s="1165"/>
      <c r="G152" s="1271" t="s">
        <v>468</v>
      </c>
      <c r="H152" s="1166"/>
      <c r="I152" s="1167" t="s">
        <v>1476</v>
      </c>
      <c r="J152" s="1167" t="s">
        <v>1673</v>
      </c>
      <c r="K152" s="1146"/>
      <c r="L152" s="1232"/>
      <c r="M152" s="1232"/>
      <c r="N152" s="1232"/>
      <c r="O152" s="1232"/>
      <c r="P152" s="1232"/>
      <c r="Q152" s="1141"/>
      <c r="R152" s="1185"/>
      <c r="S152" s="1185"/>
      <c r="T152" s="1185"/>
      <c r="U152" s="1185"/>
      <c r="V152" s="1141"/>
      <c r="W152" s="1141"/>
      <c r="X152" s="1141"/>
      <c r="Y152" s="1141"/>
      <c r="Z152" s="1141"/>
      <c r="AA152" s="1141"/>
      <c r="AB152" s="1141"/>
      <c r="AC152" s="1185"/>
      <c r="AD152" s="1185"/>
      <c r="AE152" s="1185"/>
      <c r="AF152" s="1185"/>
      <c r="AG152" s="1141"/>
      <c r="AH152" s="1185"/>
      <c r="AI152" s="1185"/>
      <c r="AJ152" s="1257"/>
      <c r="AK152" s="1185"/>
      <c r="AL152" s="1141"/>
      <c r="AM152" s="1185"/>
      <c r="AN152" s="1185"/>
      <c r="AO152" s="1185"/>
      <c r="AP152" s="1185"/>
      <c r="AQ152" s="1141"/>
      <c r="AR152" s="1185"/>
      <c r="AS152" s="1185"/>
      <c r="AT152" s="1257"/>
      <c r="AU152" s="1185"/>
    </row>
    <row r="153" ht="12.75" customHeight="1">
      <c r="A153" s="1248"/>
      <c r="B153" s="1248"/>
      <c r="C153" s="1141"/>
      <c r="D153" s="1324"/>
      <c r="E153" s="1141"/>
      <c r="F153" s="1165"/>
      <c r="G153" s="1271" t="s">
        <v>469</v>
      </c>
      <c r="H153" s="1166"/>
      <c r="I153" s="1167" t="s">
        <v>1476</v>
      </c>
      <c r="J153" s="1167" t="s">
        <v>1673</v>
      </c>
      <c r="K153" s="1146"/>
      <c r="L153" s="1232"/>
      <c r="M153" s="1232"/>
      <c r="N153" s="1232"/>
      <c r="O153" s="1232"/>
      <c r="P153" s="1232"/>
      <c r="Q153" s="1141"/>
      <c r="R153" s="1185"/>
      <c r="S153" s="1185"/>
      <c r="T153" s="1185"/>
      <c r="U153" s="1185"/>
      <c r="V153" s="1141"/>
      <c r="W153" s="1141"/>
      <c r="X153" s="1141"/>
      <c r="Y153" s="1141"/>
      <c r="Z153" s="1141"/>
      <c r="AA153" s="1141"/>
      <c r="AB153" s="1141"/>
      <c r="AC153" s="1185"/>
      <c r="AD153" s="1185"/>
      <c r="AE153" s="1185"/>
      <c r="AF153" s="1185"/>
      <c r="AG153" s="1141"/>
      <c r="AH153" s="1185"/>
      <c r="AI153" s="1185"/>
      <c r="AJ153" s="1257"/>
      <c r="AK153" s="1185"/>
      <c r="AL153" s="1141"/>
      <c r="AM153" s="1185"/>
      <c r="AN153" s="1185"/>
      <c r="AO153" s="1185"/>
      <c r="AP153" s="1185"/>
      <c r="AQ153" s="1141"/>
      <c r="AR153" s="1185"/>
      <c r="AS153" s="1185"/>
      <c r="AT153" s="1257"/>
      <c r="AU153" s="1185"/>
    </row>
    <row r="154" ht="12.75" customHeight="1">
      <c r="A154" s="1248"/>
      <c r="B154" s="1248"/>
      <c r="C154" s="1141"/>
      <c r="D154" s="1324"/>
      <c r="E154" s="1141"/>
      <c r="F154" s="1165"/>
      <c r="G154" s="1169" t="s">
        <v>470</v>
      </c>
      <c r="H154" s="1166" t="s">
        <v>471</v>
      </c>
      <c r="I154" s="1167" t="s">
        <v>1476</v>
      </c>
      <c r="J154" s="1167" t="s">
        <v>1673</v>
      </c>
      <c r="K154" s="1146"/>
      <c r="L154" s="1232"/>
      <c r="M154" s="1232"/>
      <c r="N154" s="1232"/>
      <c r="O154" s="1232"/>
      <c r="P154" s="1232"/>
      <c r="Q154" s="1141"/>
      <c r="R154" s="1185"/>
      <c r="S154" s="1185"/>
      <c r="T154" s="1185"/>
      <c r="U154" s="1185"/>
      <c r="V154" s="1141"/>
      <c r="W154" s="1141"/>
      <c r="X154" s="1141"/>
      <c r="Y154" s="1141"/>
      <c r="Z154" s="1141"/>
      <c r="AA154" s="1141"/>
      <c r="AB154" s="1141"/>
      <c r="AC154" s="1185"/>
      <c r="AD154" s="1185"/>
      <c r="AE154" s="1185"/>
      <c r="AF154" s="1185"/>
      <c r="AG154" s="1141"/>
      <c r="AH154" s="1185"/>
      <c r="AI154" s="1185"/>
      <c r="AJ154" s="1257"/>
      <c r="AK154" s="1185"/>
      <c r="AL154" s="1141"/>
      <c r="AM154" s="1185"/>
      <c r="AN154" s="1185"/>
      <c r="AO154" s="1185"/>
      <c r="AP154" s="1185"/>
      <c r="AQ154" s="1141"/>
      <c r="AR154" s="1185"/>
      <c r="AS154" s="1185"/>
      <c r="AT154" s="1257"/>
      <c r="AU154" s="1185"/>
    </row>
    <row r="155" ht="12.75" customHeight="1">
      <c r="A155" s="1248"/>
      <c r="B155" s="1248"/>
      <c r="C155" s="1141"/>
      <c r="D155" s="1324"/>
      <c r="E155" s="1141"/>
      <c r="F155" s="1165"/>
      <c r="G155" s="39"/>
      <c r="H155" s="1166" t="s">
        <v>474</v>
      </c>
      <c r="I155" s="1167" t="s">
        <v>1476</v>
      </c>
      <c r="J155" s="1167" t="s">
        <v>1673</v>
      </c>
      <c r="K155" s="1146"/>
      <c r="L155" s="1232"/>
      <c r="M155" s="1232"/>
      <c r="N155" s="1232"/>
      <c r="O155" s="1232"/>
      <c r="P155" s="1232"/>
      <c r="Q155" s="1141"/>
      <c r="R155" s="1185"/>
      <c r="S155" s="1185"/>
      <c r="T155" s="1185"/>
      <c r="U155" s="1185"/>
      <c r="V155" s="1141"/>
      <c r="W155" s="1141"/>
      <c r="X155" s="1141"/>
      <c r="Y155" s="1141"/>
      <c r="Z155" s="1141"/>
      <c r="AA155" s="1141"/>
      <c r="AB155" s="1141"/>
      <c r="AC155" s="1185"/>
      <c r="AD155" s="1185"/>
      <c r="AE155" s="1185"/>
      <c r="AF155" s="1185"/>
      <c r="AG155" s="1141"/>
      <c r="AH155" s="1185"/>
      <c r="AI155" s="1185"/>
      <c r="AJ155" s="1257"/>
      <c r="AK155" s="1185"/>
      <c r="AL155" s="1141"/>
      <c r="AM155" s="1185"/>
      <c r="AN155" s="1185"/>
      <c r="AO155" s="1185"/>
      <c r="AP155" s="1185"/>
      <c r="AQ155" s="1141"/>
      <c r="AR155" s="1185"/>
      <c r="AS155" s="1185"/>
      <c r="AT155" s="1257"/>
      <c r="AU155" s="1185"/>
    </row>
    <row r="156" ht="12.75" customHeight="1">
      <c r="A156" s="1248"/>
      <c r="B156" s="1248"/>
      <c r="C156" s="1141"/>
      <c r="D156" s="1324"/>
      <c r="E156" s="1141"/>
      <c r="F156" s="1165"/>
      <c r="G156" s="39"/>
      <c r="H156" s="1166" t="s">
        <v>475</v>
      </c>
      <c r="I156" s="1167" t="s">
        <v>1476</v>
      </c>
      <c r="J156" s="1167" t="s">
        <v>1673</v>
      </c>
      <c r="K156" s="1146"/>
      <c r="L156" s="1232"/>
      <c r="M156" s="1232"/>
      <c r="N156" s="1232"/>
      <c r="O156" s="1232"/>
      <c r="P156" s="1232"/>
      <c r="Q156" s="1141"/>
      <c r="R156" s="1185"/>
      <c r="S156" s="1185"/>
      <c r="T156" s="1185"/>
      <c r="U156" s="1185"/>
      <c r="V156" s="1141"/>
      <c r="W156" s="1141"/>
      <c r="X156" s="1141"/>
      <c r="Y156" s="1141"/>
      <c r="Z156" s="1141"/>
      <c r="AA156" s="1141"/>
      <c r="AB156" s="1141"/>
      <c r="AC156" s="1185"/>
      <c r="AD156" s="1185"/>
      <c r="AE156" s="1185"/>
      <c r="AF156" s="1185"/>
      <c r="AG156" s="1141"/>
      <c r="AH156" s="1185"/>
      <c r="AI156" s="1185"/>
      <c r="AJ156" s="1257"/>
      <c r="AK156" s="1185"/>
      <c r="AL156" s="1141"/>
      <c r="AM156" s="1185"/>
      <c r="AN156" s="1185"/>
      <c r="AO156" s="1185"/>
      <c r="AP156" s="1185"/>
      <c r="AQ156" s="1141"/>
      <c r="AR156" s="1185"/>
      <c r="AS156" s="1185"/>
      <c r="AT156" s="1257"/>
      <c r="AU156" s="1185"/>
    </row>
    <row r="157" ht="12.75" customHeight="1">
      <c r="A157" s="1248"/>
      <c r="B157" s="1248"/>
      <c r="C157" s="1141"/>
      <c r="D157" s="1324"/>
      <c r="E157" s="1141"/>
      <c r="F157" s="1165"/>
      <c r="G157" s="39"/>
      <c r="H157" s="1166" t="s">
        <v>477</v>
      </c>
      <c r="I157" s="1167" t="s">
        <v>1476</v>
      </c>
      <c r="J157" s="1167" t="s">
        <v>1673</v>
      </c>
      <c r="K157" s="1146"/>
      <c r="L157" s="1232"/>
      <c r="M157" s="1232"/>
      <c r="N157" s="1232"/>
      <c r="O157" s="1232"/>
      <c r="P157" s="1232"/>
      <c r="Q157" s="1141"/>
      <c r="R157" s="1185"/>
      <c r="S157" s="1185"/>
      <c r="T157" s="1185"/>
      <c r="U157" s="1185"/>
      <c r="V157" s="1141"/>
      <c r="W157" s="1141"/>
      <c r="X157" s="1141"/>
      <c r="Y157" s="1141"/>
      <c r="Z157" s="1141"/>
      <c r="AA157" s="1141"/>
      <c r="AB157" s="1141"/>
      <c r="AC157" s="1185"/>
      <c r="AD157" s="1185"/>
      <c r="AE157" s="1185"/>
      <c r="AF157" s="1185"/>
      <c r="AG157" s="1141"/>
      <c r="AH157" s="1185"/>
      <c r="AI157" s="1185"/>
      <c r="AJ157" s="1257"/>
      <c r="AK157" s="1185"/>
      <c r="AL157" s="1141"/>
      <c r="AM157" s="1185"/>
      <c r="AN157" s="1185"/>
      <c r="AO157" s="1185"/>
      <c r="AP157" s="1185"/>
      <c r="AQ157" s="1141"/>
      <c r="AR157" s="1185"/>
      <c r="AS157" s="1185"/>
      <c r="AT157" s="1257"/>
      <c r="AU157" s="1185"/>
    </row>
    <row r="158" ht="12.75" customHeight="1">
      <c r="A158" s="1248"/>
      <c r="B158" s="1248"/>
      <c r="C158" s="1141"/>
      <c r="D158" s="1324"/>
      <c r="E158" s="1141"/>
      <c r="F158" s="1165"/>
      <c r="G158" s="39"/>
      <c r="H158" s="1166" t="s">
        <v>478</v>
      </c>
      <c r="I158" s="1167" t="s">
        <v>1476</v>
      </c>
      <c r="J158" s="1167" t="s">
        <v>1673</v>
      </c>
      <c r="K158" s="1146"/>
      <c r="L158" s="1232"/>
      <c r="M158" s="1232"/>
      <c r="N158" s="1232"/>
      <c r="O158" s="1232"/>
      <c r="P158" s="1232"/>
      <c r="Q158" s="1141"/>
      <c r="R158" s="1185"/>
      <c r="S158" s="1185"/>
      <c r="T158" s="1185"/>
      <c r="U158" s="1185"/>
      <c r="V158" s="1141"/>
      <c r="W158" s="1141"/>
      <c r="X158" s="1141"/>
      <c r="Y158" s="1141"/>
      <c r="Z158" s="1141"/>
      <c r="AA158" s="1141"/>
      <c r="AB158" s="1141"/>
      <c r="AC158" s="1185"/>
      <c r="AD158" s="1185"/>
      <c r="AE158" s="1185"/>
      <c r="AF158" s="1185"/>
      <c r="AG158" s="1141"/>
      <c r="AH158" s="1185"/>
      <c r="AI158" s="1185"/>
      <c r="AJ158" s="1257"/>
      <c r="AK158" s="1185"/>
      <c r="AL158" s="1141"/>
      <c r="AM158" s="1185"/>
      <c r="AN158" s="1185"/>
      <c r="AO158" s="1185"/>
      <c r="AP158" s="1185"/>
      <c r="AQ158" s="1141"/>
      <c r="AR158" s="1185"/>
      <c r="AS158" s="1185"/>
      <c r="AT158" s="1257"/>
      <c r="AU158" s="1185"/>
    </row>
    <row r="159" ht="12.75" customHeight="1">
      <c r="A159" s="1248"/>
      <c r="B159" s="1248"/>
      <c r="C159" s="1141"/>
      <c r="D159" s="1324"/>
      <c r="E159" s="1141"/>
      <c r="F159" s="1165"/>
      <c r="G159" s="39"/>
      <c r="H159" s="1166" t="s">
        <v>479</v>
      </c>
      <c r="I159" s="1167" t="s">
        <v>1476</v>
      </c>
      <c r="J159" s="1167" t="s">
        <v>1673</v>
      </c>
      <c r="K159" s="1146"/>
      <c r="L159" s="1232"/>
      <c r="M159" s="1232"/>
      <c r="N159" s="1232"/>
      <c r="O159" s="1232"/>
      <c r="P159" s="1232"/>
      <c r="Q159" s="1141"/>
      <c r="R159" s="1185"/>
      <c r="S159" s="1185"/>
      <c r="T159" s="1185"/>
      <c r="U159" s="1185"/>
      <c r="V159" s="1141"/>
      <c r="W159" s="1141"/>
      <c r="X159" s="1141"/>
      <c r="Y159" s="1141"/>
      <c r="Z159" s="1141"/>
      <c r="AA159" s="1141"/>
      <c r="AB159" s="1141"/>
      <c r="AC159" s="1185"/>
      <c r="AD159" s="1185"/>
      <c r="AE159" s="1185"/>
      <c r="AF159" s="1185"/>
      <c r="AG159" s="1141"/>
      <c r="AH159" s="1185"/>
      <c r="AI159" s="1185"/>
      <c r="AJ159" s="1257"/>
      <c r="AK159" s="1185"/>
      <c r="AL159" s="1141"/>
      <c r="AM159" s="1185"/>
      <c r="AN159" s="1185"/>
      <c r="AO159" s="1185"/>
      <c r="AP159" s="1185"/>
      <c r="AQ159" s="1141"/>
      <c r="AR159" s="1185"/>
      <c r="AS159" s="1185"/>
      <c r="AT159" s="1257"/>
      <c r="AU159" s="1185"/>
    </row>
    <row r="160" ht="12.75" customHeight="1">
      <c r="A160" s="1248"/>
      <c r="B160" s="1248"/>
      <c r="C160" s="1141"/>
      <c r="D160" s="1324"/>
      <c r="E160" s="1141"/>
      <c r="F160" s="1165"/>
      <c r="G160" s="42"/>
      <c r="H160" s="1328" t="s">
        <v>479</v>
      </c>
      <c r="I160" s="1167" t="s">
        <v>1476</v>
      </c>
      <c r="J160" s="1167" t="s">
        <v>1673</v>
      </c>
      <c r="K160" s="1146"/>
      <c r="L160" s="1232"/>
      <c r="M160" s="1232"/>
      <c r="N160" s="1232"/>
      <c r="O160" s="1232"/>
      <c r="P160" s="1232"/>
      <c r="Q160" s="1141"/>
      <c r="R160" s="1185"/>
      <c r="S160" s="1185"/>
      <c r="T160" s="1185"/>
      <c r="U160" s="1185"/>
      <c r="V160" s="1141"/>
      <c r="W160" s="1141"/>
      <c r="X160" s="1141"/>
      <c r="Y160" s="1141"/>
      <c r="Z160" s="1141"/>
      <c r="AA160" s="1141"/>
      <c r="AB160" s="1141"/>
      <c r="AC160" s="1185"/>
      <c r="AD160" s="1185"/>
      <c r="AE160" s="1185"/>
      <c r="AF160" s="1185"/>
      <c r="AG160" s="1141"/>
      <c r="AH160" s="1185"/>
      <c r="AI160" s="1185"/>
      <c r="AJ160" s="1257"/>
      <c r="AK160" s="1185"/>
      <c r="AL160" s="1141"/>
      <c r="AM160" s="1185"/>
      <c r="AN160" s="1185"/>
      <c r="AO160" s="1185"/>
      <c r="AP160" s="1185"/>
      <c r="AQ160" s="1141"/>
      <c r="AR160" s="1185"/>
      <c r="AS160" s="1185"/>
      <c r="AT160" s="1257"/>
      <c r="AU160" s="1185"/>
    </row>
    <row r="161" ht="12.75" customHeight="1">
      <c r="A161" s="1248"/>
      <c r="B161" s="1248"/>
      <c r="C161" s="1141"/>
      <c r="D161" s="1324"/>
      <c r="E161" s="1141"/>
      <c r="F161" s="1177"/>
      <c r="G161" s="1169" t="s">
        <v>308</v>
      </c>
      <c r="H161" s="1170" t="s">
        <v>309</v>
      </c>
      <c r="I161" s="1179" t="s">
        <v>1476</v>
      </c>
      <c r="J161" s="1179" t="s">
        <v>1673</v>
      </c>
      <c r="K161" s="1146"/>
      <c r="L161" s="1232"/>
      <c r="M161" s="1232"/>
      <c r="N161" s="1232"/>
      <c r="O161" s="1232"/>
      <c r="P161" s="1232"/>
      <c r="Q161" s="1141"/>
      <c r="R161" s="1185"/>
      <c r="S161" s="1185"/>
      <c r="T161" s="1185"/>
      <c r="U161" s="1185"/>
      <c r="V161" s="1141"/>
      <c r="W161" s="1141"/>
      <c r="X161" s="1141"/>
      <c r="Y161" s="1141"/>
      <c r="Z161" s="1141"/>
      <c r="AA161" s="1141"/>
      <c r="AB161" s="1141"/>
      <c r="AC161" s="1185"/>
      <c r="AD161" s="1185"/>
      <c r="AE161" s="1185"/>
      <c r="AF161" s="1185"/>
      <c r="AG161" s="1141"/>
      <c r="AH161" s="1185"/>
      <c r="AI161" s="1185"/>
      <c r="AJ161" s="1257"/>
      <c r="AK161" s="1185"/>
      <c r="AL161" s="1141"/>
      <c r="AM161" s="1185"/>
      <c r="AN161" s="1185"/>
      <c r="AO161" s="1185"/>
      <c r="AP161" s="1185"/>
      <c r="AQ161" s="1141"/>
      <c r="AR161" s="1185"/>
      <c r="AS161" s="1185"/>
      <c r="AT161" s="1257"/>
      <c r="AU161" s="1185"/>
    </row>
    <row r="162" ht="12.75" customHeight="1">
      <c r="A162" s="1248"/>
      <c r="B162" s="1248"/>
      <c r="C162" s="1141"/>
      <c r="D162" s="1324"/>
      <c r="E162" s="1141"/>
      <c r="F162" s="1329" t="s">
        <v>481</v>
      </c>
      <c r="G162" s="1136"/>
      <c r="H162" s="1136"/>
      <c r="I162" s="1136"/>
      <c r="J162" s="1136"/>
      <c r="K162" s="1146"/>
      <c r="L162" s="1232"/>
      <c r="M162" s="1232"/>
      <c r="N162" s="1232"/>
      <c r="O162" s="1232"/>
      <c r="P162" s="1232"/>
      <c r="Q162" s="1141"/>
      <c r="R162" s="1185"/>
      <c r="S162" s="1185"/>
      <c r="T162" s="1185"/>
      <c r="U162" s="1185"/>
      <c r="V162" s="1141"/>
      <c r="W162" s="1141"/>
      <c r="X162" s="1141"/>
      <c r="Y162" s="1141"/>
      <c r="Z162" s="1141"/>
      <c r="AA162" s="1141"/>
      <c r="AB162" s="1141"/>
      <c r="AC162" s="1185"/>
      <c r="AD162" s="1185"/>
      <c r="AE162" s="1185"/>
      <c r="AF162" s="1185"/>
      <c r="AG162" s="1141"/>
      <c r="AH162" s="1185"/>
      <c r="AI162" s="1185"/>
      <c r="AJ162" s="1257"/>
      <c r="AK162" s="1185"/>
      <c r="AL162" s="1141"/>
      <c r="AM162" s="1185"/>
      <c r="AN162" s="1185"/>
      <c r="AO162" s="1185"/>
      <c r="AP162" s="1185"/>
      <c r="AQ162" s="1141"/>
      <c r="AR162" s="1185"/>
      <c r="AS162" s="1185"/>
      <c r="AT162" s="1257"/>
      <c r="AU162" s="1185"/>
    </row>
    <row r="163" ht="12.75" customHeight="1">
      <c r="A163" s="1248"/>
      <c r="B163" s="1248"/>
      <c r="C163" s="1141"/>
      <c r="D163" s="1324"/>
      <c r="E163" s="1141"/>
      <c r="F163" s="1142"/>
      <c r="G163" s="1148" t="s">
        <v>482</v>
      </c>
      <c r="H163" s="1144" t="s">
        <v>483</v>
      </c>
      <c r="I163" s="1145">
        <v>2.0</v>
      </c>
      <c r="J163" s="1145" t="s">
        <v>1638</v>
      </c>
      <c r="K163" s="1146"/>
      <c r="L163" s="1232"/>
      <c r="M163" s="1232"/>
      <c r="N163" s="1232"/>
      <c r="O163" s="1232"/>
      <c r="P163" s="1232"/>
      <c r="Q163" s="1141"/>
      <c r="R163" s="1185"/>
      <c r="S163" s="1185"/>
      <c r="T163" s="1185"/>
      <c r="U163" s="1185"/>
      <c r="V163" s="1141"/>
      <c r="W163" s="1141"/>
      <c r="X163" s="1141"/>
      <c r="Y163" s="1141"/>
      <c r="Z163" s="1141"/>
      <c r="AA163" s="1141"/>
      <c r="AB163" s="1141"/>
      <c r="AC163" s="1185"/>
      <c r="AD163" s="1185"/>
      <c r="AE163" s="1185"/>
      <c r="AF163" s="1185"/>
      <c r="AG163" s="1141"/>
      <c r="AH163" s="1185"/>
      <c r="AI163" s="1185"/>
      <c r="AJ163" s="1257"/>
      <c r="AK163" s="1185"/>
      <c r="AL163" s="1141"/>
      <c r="AM163" s="1185"/>
      <c r="AN163" s="1185"/>
      <c r="AO163" s="1185"/>
      <c r="AP163" s="1185"/>
      <c r="AQ163" s="1141"/>
      <c r="AR163" s="1185"/>
      <c r="AS163" s="1185"/>
      <c r="AT163" s="1257"/>
      <c r="AU163" s="1185"/>
    </row>
    <row r="164" ht="12.75" customHeight="1">
      <c r="A164" s="1248"/>
      <c r="B164" s="1248"/>
      <c r="C164" s="1141"/>
      <c r="D164" s="1324"/>
      <c r="E164" s="1141"/>
      <c r="F164" s="1168"/>
      <c r="G164" s="1271"/>
      <c r="H164" s="1166" t="s">
        <v>331</v>
      </c>
      <c r="I164" s="1167">
        <v>2.0</v>
      </c>
      <c r="J164" s="1167" t="s">
        <v>1638</v>
      </c>
      <c r="K164" s="1146"/>
      <c r="L164" s="1232"/>
      <c r="M164" s="1232"/>
      <c r="N164" s="1232"/>
      <c r="O164" s="1232"/>
      <c r="P164" s="1232"/>
      <c r="Q164" s="1141"/>
      <c r="R164" s="1185"/>
      <c r="S164" s="1185"/>
      <c r="T164" s="1185"/>
      <c r="U164" s="1185"/>
      <c r="V164" s="1141"/>
      <c r="W164" s="1141"/>
      <c r="X164" s="1141"/>
      <c r="Y164" s="1141"/>
      <c r="Z164" s="1141"/>
      <c r="AA164" s="1141"/>
      <c r="AB164" s="1141"/>
      <c r="AC164" s="1185"/>
      <c r="AD164" s="1185"/>
      <c r="AE164" s="1185"/>
      <c r="AF164" s="1185"/>
      <c r="AG164" s="1141"/>
      <c r="AH164" s="1185"/>
      <c r="AI164" s="1185"/>
      <c r="AJ164" s="1257"/>
      <c r="AK164" s="1185"/>
      <c r="AL164" s="1141"/>
      <c r="AM164" s="1185"/>
      <c r="AN164" s="1185"/>
      <c r="AO164" s="1185"/>
      <c r="AP164" s="1185"/>
      <c r="AQ164" s="1141"/>
      <c r="AR164" s="1185"/>
      <c r="AS164" s="1185"/>
      <c r="AT164" s="1257"/>
      <c r="AU164" s="1185"/>
    </row>
    <row r="165" ht="12.75" customHeight="1">
      <c r="A165" s="1248"/>
      <c r="B165" s="1248"/>
      <c r="C165" s="1141"/>
      <c r="D165" s="1324"/>
      <c r="E165" s="1141"/>
      <c r="F165" s="1165"/>
      <c r="G165" s="1271"/>
      <c r="H165" s="1166" t="s">
        <v>484</v>
      </c>
      <c r="I165" s="1167">
        <v>2.0</v>
      </c>
      <c r="J165" s="1167" t="s">
        <v>1638</v>
      </c>
      <c r="K165" s="1146"/>
      <c r="L165" s="1232"/>
      <c r="M165" s="1232"/>
      <c r="N165" s="1232"/>
      <c r="O165" s="1232"/>
      <c r="P165" s="1232"/>
      <c r="Q165" s="1141"/>
      <c r="R165" s="1185"/>
      <c r="S165" s="1185"/>
      <c r="T165" s="1185"/>
      <c r="U165" s="1185"/>
      <c r="V165" s="1141"/>
      <c r="W165" s="1141"/>
      <c r="X165" s="1141"/>
      <c r="Y165" s="1141"/>
      <c r="Z165" s="1141"/>
      <c r="AA165" s="1141"/>
      <c r="AB165" s="1141"/>
      <c r="AC165" s="1185"/>
      <c r="AD165" s="1185"/>
      <c r="AE165" s="1185"/>
      <c r="AF165" s="1185"/>
      <c r="AG165" s="1141"/>
      <c r="AH165" s="1185"/>
      <c r="AI165" s="1185"/>
      <c r="AJ165" s="1257"/>
      <c r="AK165" s="1185"/>
      <c r="AL165" s="1141"/>
      <c r="AM165" s="1185"/>
      <c r="AN165" s="1185"/>
      <c r="AO165" s="1185"/>
      <c r="AP165" s="1185"/>
      <c r="AQ165" s="1141"/>
      <c r="AR165" s="1185"/>
      <c r="AS165" s="1185"/>
      <c r="AT165" s="1257"/>
      <c r="AU165" s="1185"/>
    </row>
    <row r="166" ht="12.75" customHeight="1">
      <c r="A166" s="1248"/>
      <c r="B166" s="1248"/>
      <c r="C166" s="1141"/>
      <c r="D166" s="1324"/>
      <c r="E166" s="1221"/>
      <c r="F166" s="1165"/>
      <c r="G166" s="1271" t="s">
        <v>485</v>
      </c>
      <c r="H166" s="1166" t="s">
        <v>483</v>
      </c>
      <c r="I166" s="1167">
        <v>2.0</v>
      </c>
      <c r="J166" s="1167" t="s">
        <v>1638</v>
      </c>
      <c r="K166" s="1146"/>
      <c r="L166" s="1232"/>
      <c r="M166" s="1232"/>
      <c r="N166" s="1232"/>
      <c r="O166" s="1232"/>
      <c r="P166" s="1232"/>
      <c r="Q166" s="1141"/>
      <c r="R166" s="1185"/>
      <c r="S166" s="1185"/>
      <c r="T166" s="1185"/>
      <c r="U166" s="1185"/>
      <c r="V166" s="1141"/>
      <c r="W166" s="1141"/>
      <c r="X166" s="1141"/>
      <c r="Y166" s="1141"/>
      <c r="Z166" s="1141"/>
      <c r="AA166" s="1141"/>
      <c r="AB166" s="1141"/>
      <c r="AC166" s="1185"/>
      <c r="AD166" s="1185"/>
      <c r="AE166" s="1185"/>
      <c r="AF166" s="1185"/>
      <c r="AG166" s="1141"/>
      <c r="AH166" s="1185"/>
      <c r="AI166" s="1185"/>
      <c r="AJ166" s="1257"/>
      <c r="AK166" s="1185"/>
      <c r="AL166" s="1141"/>
      <c r="AM166" s="1185"/>
      <c r="AN166" s="1185"/>
      <c r="AO166" s="1185"/>
      <c r="AP166" s="1185"/>
      <c r="AQ166" s="1141"/>
      <c r="AR166" s="1185"/>
      <c r="AS166" s="1185"/>
      <c r="AT166" s="1257"/>
      <c r="AU166" s="1185"/>
    </row>
    <row r="167" ht="12.75" customHeight="1">
      <c r="A167" s="1248"/>
      <c r="B167" s="1248"/>
      <c r="C167" s="1141"/>
      <c r="D167" s="1324"/>
      <c r="E167" s="1141"/>
      <c r="F167" s="1165"/>
      <c r="G167" s="1271" t="s">
        <v>486</v>
      </c>
      <c r="H167" s="1166" t="s">
        <v>487</v>
      </c>
      <c r="I167" s="1167">
        <v>2.0</v>
      </c>
      <c r="J167" s="1167" t="s">
        <v>1638</v>
      </c>
      <c r="K167" s="1146"/>
      <c r="L167" s="1232"/>
      <c r="M167" s="1232"/>
      <c r="N167" s="1232"/>
      <c r="O167" s="1232"/>
      <c r="P167" s="1232"/>
      <c r="Q167" s="1141"/>
      <c r="R167" s="1185"/>
      <c r="S167" s="1185"/>
      <c r="T167" s="1185"/>
      <c r="U167" s="1185"/>
      <c r="V167" s="1141"/>
      <c r="W167" s="1141"/>
      <c r="X167" s="1141"/>
      <c r="Y167" s="1141"/>
      <c r="Z167" s="1141"/>
      <c r="AA167" s="1141"/>
      <c r="AB167" s="1141"/>
      <c r="AC167" s="1185"/>
      <c r="AD167" s="1185"/>
      <c r="AE167" s="1185"/>
      <c r="AF167" s="1185"/>
      <c r="AG167" s="1141"/>
      <c r="AH167" s="1185"/>
      <c r="AI167" s="1185"/>
      <c r="AJ167" s="1257"/>
      <c r="AK167" s="1185"/>
      <c r="AL167" s="1141"/>
      <c r="AM167" s="1185"/>
      <c r="AN167" s="1185"/>
      <c r="AO167" s="1185"/>
      <c r="AP167" s="1185"/>
      <c r="AQ167" s="1141"/>
      <c r="AR167" s="1185"/>
      <c r="AS167" s="1185"/>
      <c r="AT167" s="1257"/>
      <c r="AU167" s="1185"/>
    </row>
    <row r="168" ht="12.75" customHeight="1">
      <c r="A168" s="1248"/>
      <c r="B168" s="1248"/>
      <c r="C168" s="1141"/>
      <c r="D168" s="1324"/>
      <c r="E168" s="1141"/>
      <c r="F168" s="1165"/>
      <c r="G168" s="1271"/>
      <c r="H168" s="1166"/>
      <c r="I168" s="1167">
        <v>2.0</v>
      </c>
      <c r="J168" s="1167" t="s">
        <v>1638</v>
      </c>
      <c r="K168" s="1146"/>
      <c r="L168" s="1232"/>
      <c r="M168" s="1232"/>
      <c r="N168" s="1232"/>
      <c r="O168" s="1232"/>
      <c r="P168" s="1232"/>
      <c r="Q168" s="1141"/>
      <c r="R168" s="1185"/>
      <c r="S168" s="1185"/>
      <c r="T168" s="1185"/>
      <c r="U168" s="1185"/>
      <c r="V168" s="1141"/>
      <c r="W168" s="1141"/>
      <c r="X168" s="1141"/>
      <c r="Y168" s="1141"/>
      <c r="Z168" s="1141"/>
      <c r="AA168" s="1141"/>
      <c r="AB168" s="1141"/>
      <c r="AC168" s="1185"/>
      <c r="AD168" s="1185"/>
      <c r="AE168" s="1185"/>
      <c r="AF168" s="1185"/>
      <c r="AG168" s="1141"/>
      <c r="AH168" s="1185"/>
      <c r="AI168" s="1185"/>
      <c r="AJ168" s="1257"/>
      <c r="AK168" s="1185"/>
      <c r="AL168" s="1141"/>
      <c r="AM168" s="1185"/>
      <c r="AN168" s="1185"/>
      <c r="AO168" s="1185"/>
      <c r="AP168" s="1185"/>
      <c r="AQ168" s="1141"/>
      <c r="AR168" s="1185"/>
      <c r="AS168" s="1185"/>
      <c r="AT168" s="1257"/>
      <c r="AU168" s="1185"/>
    </row>
    <row r="169" ht="12.75" customHeight="1">
      <c r="A169" s="1248"/>
      <c r="B169" s="1248"/>
      <c r="C169" s="1141"/>
      <c r="D169" s="1324"/>
      <c r="E169" s="1141"/>
      <c r="F169" s="1165"/>
      <c r="G169" s="1271"/>
      <c r="H169" s="1166"/>
      <c r="I169" s="1167">
        <v>2.0</v>
      </c>
      <c r="J169" s="1167" t="s">
        <v>1638</v>
      </c>
      <c r="K169" s="1146"/>
      <c r="L169" s="1232"/>
      <c r="M169" s="1232"/>
      <c r="N169" s="1232"/>
      <c r="O169" s="1232"/>
      <c r="P169" s="1232"/>
      <c r="Q169" s="1141"/>
      <c r="R169" s="1185"/>
      <c r="S169" s="1185"/>
      <c r="T169" s="1185"/>
      <c r="U169" s="1185"/>
      <c r="V169" s="1141"/>
      <c r="W169" s="1141"/>
      <c r="X169" s="1141"/>
      <c r="Y169" s="1141"/>
      <c r="Z169" s="1141"/>
      <c r="AA169" s="1141"/>
      <c r="AB169" s="1141"/>
      <c r="AC169" s="1185"/>
      <c r="AD169" s="1185"/>
      <c r="AE169" s="1185"/>
      <c r="AF169" s="1185"/>
      <c r="AG169" s="1141"/>
      <c r="AH169" s="1185"/>
      <c r="AI169" s="1185"/>
      <c r="AJ169" s="1257"/>
      <c r="AK169" s="1185"/>
      <c r="AL169" s="1141"/>
      <c r="AM169" s="1185"/>
      <c r="AN169" s="1185"/>
      <c r="AO169" s="1185"/>
      <c r="AP169" s="1185"/>
      <c r="AQ169" s="1141"/>
      <c r="AR169" s="1185"/>
      <c r="AS169" s="1185"/>
      <c r="AT169" s="1257"/>
      <c r="AU169" s="1185"/>
    </row>
    <row r="170" ht="12.75" customHeight="1">
      <c r="A170" s="1248"/>
      <c r="B170" s="1248"/>
      <c r="C170" s="1141"/>
      <c r="D170" s="1324"/>
      <c r="E170" s="1141"/>
      <c r="F170" s="1165"/>
      <c r="G170" s="1271"/>
      <c r="H170" s="1166"/>
      <c r="I170" s="1167">
        <v>2.0</v>
      </c>
      <c r="J170" s="1167" t="s">
        <v>1638</v>
      </c>
      <c r="K170" s="1146"/>
      <c r="L170" s="1232"/>
      <c r="M170" s="1232"/>
      <c r="N170" s="1232"/>
      <c r="O170" s="1232"/>
      <c r="P170" s="1232"/>
      <c r="Q170" s="1141"/>
      <c r="R170" s="1185"/>
      <c r="S170" s="1185"/>
      <c r="T170" s="1185"/>
      <c r="U170" s="1185"/>
      <c r="V170" s="1141"/>
      <c r="W170" s="1141"/>
      <c r="X170" s="1141"/>
      <c r="Y170" s="1141"/>
      <c r="Z170" s="1141"/>
      <c r="AA170" s="1141"/>
      <c r="AB170" s="1141"/>
      <c r="AC170" s="1185"/>
      <c r="AD170" s="1185"/>
      <c r="AE170" s="1185"/>
      <c r="AF170" s="1185"/>
      <c r="AG170" s="1141"/>
      <c r="AH170" s="1185"/>
      <c r="AI170" s="1185"/>
      <c r="AJ170" s="1257"/>
      <c r="AK170" s="1185"/>
      <c r="AL170" s="1141"/>
      <c r="AM170" s="1185"/>
      <c r="AN170" s="1185"/>
      <c r="AO170" s="1185"/>
      <c r="AP170" s="1185"/>
      <c r="AQ170" s="1141"/>
      <c r="AR170" s="1185"/>
      <c r="AS170" s="1185"/>
      <c r="AT170" s="1257"/>
      <c r="AU170" s="1185"/>
    </row>
    <row r="171" ht="12.75" customHeight="1">
      <c r="A171" s="1248"/>
      <c r="B171" s="1248"/>
      <c r="C171" s="1141"/>
      <c r="D171" s="1324"/>
      <c r="E171" s="1141"/>
      <c r="F171" s="1165"/>
      <c r="G171" s="1271"/>
      <c r="H171" s="1166"/>
      <c r="I171" s="1167">
        <v>2.0</v>
      </c>
      <c r="J171" s="1167" t="s">
        <v>1638</v>
      </c>
      <c r="K171" s="1146"/>
      <c r="L171" s="1232"/>
      <c r="M171" s="1232"/>
      <c r="N171" s="1232"/>
      <c r="O171" s="1232"/>
      <c r="P171" s="1232"/>
      <c r="Q171" s="1141"/>
      <c r="R171" s="1185"/>
      <c r="S171" s="1185"/>
      <c r="T171" s="1185"/>
      <c r="U171" s="1185"/>
      <c r="V171" s="1141"/>
      <c r="W171" s="1141"/>
      <c r="X171" s="1141"/>
      <c r="Y171" s="1141"/>
      <c r="Z171" s="1141"/>
      <c r="AA171" s="1141"/>
      <c r="AB171" s="1141"/>
      <c r="AC171" s="1185"/>
      <c r="AD171" s="1185"/>
      <c r="AE171" s="1185"/>
      <c r="AF171" s="1185"/>
      <c r="AG171" s="1141"/>
      <c r="AH171" s="1185"/>
      <c r="AI171" s="1185"/>
      <c r="AJ171" s="1257"/>
      <c r="AK171" s="1185"/>
      <c r="AL171" s="1141"/>
      <c r="AM171" s="1185"/>
      <c r="AN171" s="1185"/>
      <c r="AO171" s="1185"/>
      <c r="AP171" s="1185"/>
      <c r="AQ171" s="1141"/>
      <c r="AR171" s="1185"/>
      <c r="AS171" s="1185"/>
      <c r="AT171" s="1257"/>
      <c r="AU171" s="1185"/>
    </row>
    <row r="172" ht="12.75" customHeight="1">
      <c r="A172" s="1248"/>
      <c r="B172" s="1248"/>
      <c r="C172" s="1141"/>
      <c r="D172" s="1324"/>
      <c r="E172" s="1141"/>
      <c r="F172" s="1165"/>
      <c r="G172" s="1271"/>
      <c r="H172" s="1166" t="s">
        <v>494</v>
      </c>
      <c r="I172" s="1167">
        <v>2.0</v>
      </c>
      <c r="J172" s="1167" t="s">
        <v>1638</v>
      </c>
      <c r="K172" s="1146"/>
      <c r="L172" s="1232"/>
      <c r="M172" s="1232"/>
      <c r="N172" s="1232"/>
      <c r="O172" s="1232"/>
      <c r="P172" s="1232"/>
      <c r="Q172" s="1141"/>
      <c r="R172" s="1185"/>
      <c r="S172" s="1185"/>
      <c r="T172" s="1185"/>
      <c r="U172" s="1185"/>
      <c r="V172" s="1141"/>
      <c r="W172" s="1141"/>
      <c r="X172" s="1141"/>
      <c r="Y172" s="1141"/>
      <c r="Z172" s="1141"/>
      <c r="AA172" s="1141"/>
      <c r="AB172" s="1141"/>
      <c r="AC172" s="1185"/>
      <c r="AD172" s="1185"/>
      <c r="AE172" s="1185"/>
      <c r="AF172" s="1185"/>
      <c r="AG172" s="1141"/>
      <c r="AH172" s="1185"/>
      <c r="AI172" s="1185"/>
      <c r="AJ172" s="1257"/>
      <c r="AK172" s="1185"/>
      <c r="AL172" s="1141"/>
      <c r="AM172" s="1185"/>
      <c r="AN172" s="1185"/>
      <c r="AO172" s="1185"/>
      <c r="AP172" s="1185"/>
      <c r="AQ172" s="1141"/>
      <c r="AR172" s="1185"/>
      <c r="AS172" s="1185"/>
      <c r="AT172" s="1257"/>
      <c r="AU172" s="1185"/>
    </row>
    <row r="173" ht="12.75" customHeight="1">
      <c r="A173" s="1248"/>
      <c r="B173" s="1248"/>
      <c r="C173" s="1141"/>
      <c r="D173" s="1324"/>
      <c r="E173" s="1141"/>
      <c r="F173" s="1165"/>
      <c r="G173" s="1271"/>
      <c r="H173" s="1166"/>
      <c r="I173" s="1167">
        <v>2.0</v>
      </c>
      <c r="J173" s="1167" t="s">
        <v>1638</v>
      </c>
      <c r="K173" s="1146"/>
      <c r="L173" s="1232"/>
      <c r="M173" s="1232"/>
      <c r="N173" s="1232"/>
      <c r="O173" s="1232"/>
      <c r="P173" s="1232"/>
      <c r="Q173" s="1141"/>
      <c r="R173" s="1185"/>
      <c r="S173" s="1185"/>
      <c r="T173" s="1185"/>
      <c r="U173" s="1185"/>
      <c r="V173" s="1141"/>
      <c r="W173" s="1141"/>
      <c r="X173" s="1141"/>
      <c r="Y173" s="1141"/>
      <c r="Z173" s="1141"/>
      <c r="AA173" s="1141"/>
      <c r="AB173" s="1141"/>
      <c r="AC173" s="1185"/>
      <c r="AD173" s="1185"/>
      <c r="AE173" s="1185"/>
      <c r="AF173" s="1185"/>
      <c r="AG173" s="1141"/>
      <c r="AH173" s="1185"/>
      <c r="AI173" s="1185"/>
      <c r="AJ173" s="1257"/>
      <c r="AK173" s="1185"/>
      <c r="AL173" s="1141"/>
      <c r="AM173" s="1185"/>
      <c r="AN173" s="1185"/>
      <c r="AO173" s="1185"/>
      <c r="AP173" s="1185"/>
      <c r="AQ173" s="1141"/>
      <c r="AR173" s="1185"/>
      <c r="AS173" s="1185"/>
      <c r="AT173" s="1257"/>
      <c r="AU173" s="1185"/>
    </row>
    <row r="174" ht="12.75" customHeight="1">
      <c r="A174" s="1248"/>
      <c r="B174" s="1248"/>
      <c r="C174" s="1141"/>
      <c r="D174" s="1324"/>
      <c r="E174" s="1141"/>
      <c r="F174" s="1165"/>
      <c r="G174" s="1271" t="s">
        <v>496</v>
      </c>
      <c r="H174" s="1166" t="s">
        <v>408</v>
      </c>
      <c r="I174" s="1167">
        <v>2.0</v>
      </c>
      <c r="J174" s="1167" t="s">
        <v>1638</v>
      </c>
      <c r="K174" s="1146"/>
      <c r="L174" s="1232"/>
      <c r="M174" s="1232"/>
      <c r="N174" s="1232"/>
      <c r="O174" s="1232"/>
      <c r="P174" s="1232"/>
      <c r="Q174" s="1141"/>
      <c r="R174" s="1185"/>
      <c r="S174" s="1185"/>
      <c r="T174" s="1185"/>
      <c r="U174" s="1185"/>
      <c r="V174" s="1141"/>
      <c r="W174" s="1141"/>
      <c r="X174" s="1141"/>
      <c r="Y174" s="1141"/>
      <c r="Z174" s="1141"/>
      <c r="AA174" s="1141"/>
      <c r="AB174" s="1141"/>
      <c r="AC174" s="1185"/>
      <c r="AD174" s="1185"/>
      <c r="AE174" s="1185"/>
      <c r="AF174" s="1185"/>
      <c r="AG174" s="1141"/>
      <c r="AH174" s="1185"/>
      <c r="AI174" s="1185"/>
      <c r="AJ174" s="1257"/>
      <c r="AK174" s="1185"/>
      <c r="AL174" s="1141"/>
      <c r="AM174" s="1185"/>
      <c r="AN174" s="1185"/>
      <c r="AO174" s="1185"/>
      <c r="AP174" s="1185"/>
      <c r="AQ174" s="1141"/>
      <c r="AR174" s="1185"/>
      <c r="AS174" s="1185"/>
      <c r="AT174" s="1257"/>
      <c r="AU174" s="1185"/>
    </row>
    <row r="175" ht="12.75" customHeight="1">
      <c r="A175" s="1248"/>
      <c r="B175" s="1248"/>
      <c r="C175" s="1141"/>
      <c r="D175" s="1324"/>
      <c r="E175" s="1141"/>
      <c r="F175" s="1165"/>
      <c r="G175" s="1271"/>
      <c r="H175" s="1166" t="s">
        <v>497</v>
      </c>
      <c r="I175" s="1167">
        <v>2.0</v>
      </c>
      <c r="J175" s="1167" t="s">
        <v>1638</v>
      </c>
      <c r="K175" s="1146"/>
      <c r="L175" s="1330"/>
      <c r="M175" s="1330"/>
      <c r="N175" s="1330"/>
      <c r="O175" s="1330"/>
      <c r="P175" s="1330"/>
      <c r="Q175" s="1141"/>
      <c r="R175" s="1185"/>
      <c r="S175" s="1185"/>
      <c r="T175" s="1185"/>
      <c r="U175" s="1185"/>
      <c r="V175" s="1141"/>
      <c r="W175" s="1141"/>
      <c r="X175" s="1141"/>
      <c r="Y175" s="1141"/>
      <c r="Z175" s="1141"/>
      <c r="AA175" s="1141"/>
      <c r="AB175" s="1141"/>
      <c r="AC175" s="1185"/>
      <c r="AD175" s="1185"/>
      <c r="AE175" s="1185"/>
      <c r="AF175" s="1185"/>
      <c r="AG175" s="1141"/>
      <c r="AH175" s="1185"/>
      <c r="AI175" s="1185"/>
      <c r="AJ175" s="1257"/>
      <c r="AK175" s="1185"/>
      <c r="AL175" s="1141"/>
      <c r="AM175" s="1185"/>
      <c r="AN175" s="1185"/>
      <c r="AO175" s="1185"/>
      <c r="AP175" s="1185"/>
      <c r="AQ175" s="1141"/>
      <c r="AR175" s="1185"/>
      <c r="AS175" s="1185"/>
      <c r="AT175" s="1257"/>
      <c r="AU175" s="1185"/>
    </row>
    <row r="176" ht="12.75" customHeight="1">
      <c r="A176" s="1248"/>
      <c r="B176" s="1248"/>
      <c r="C176" s="1141"/>
      <c r="D176" s="1324"/>
      <c r="E176" s="1141"/>
      <c r="F176" s="1165"/>
      <c r="G176" s="1271"/>
      <c r="H176" s="1166"/>
      <c r="I176" s="1167">
        <v>2.0</v>
      </c>
      <c r="J176" s="1167" t="s">
        <v>1638</v>
      </c>
      <c r="K176" s="1146"/>
      <c r="L176" s="1330"/>
      <c r="M176" s="1330"/>
      <c r="N176" s="1330"/>
      <c r="O176" s="1330"/>
      <c r="P176" s="1330"/>
      <c r="Q176" s="1141"/>
      <c r="R176" s="1185"/>
      <c r="S176" s="1185"/>
      <c r="T176" s="1185"/>
      <c r="U176" s="1185"/>
      <c r="V176" s="1141"/>
      <c r="W176" s="1141"/>
      <c r="X176" s="1141"/>
      <c r="Y176" s="1141"/>
      <c r="Z176" s="1141"/>
      <c r="AA176" s="1141"/>
      <c r="AB176" s="1141"/>
      <c r="AC176" s="1185"/>
      <c r="AD176" s="1185"/>
      <c r="AE176" s="1185"/>
      <c r="AF176" s="1185"/>
      <c r="AG176" s="1141"/>
      <c r="AH176" s="1185"/>
      <c r="AI176" s="1185"/>
      <c r="AJ176" s="1257"/>
      <c r="AK176" s="1185"/>
      <c r="AL176" s="1141"/>
      <c r="AM176" s="1185"/>
      <c r="AN176" s="1185"/>
      <c r="AO176" s="1185"/>
      <c r="AP176" s="1185"/>
      <c r="AQ176" s="1141"/>
      <c r="AR176" s="1185"/>
      <c r="AS176" s="1185"/>
      <c r="AT176" s="1257"/>
      <c r="AU176" s="1185"/>
    </row>
    <row r="177" ht="12.75" customHeight="1">
      <c r="A177" s="1248"/>
      <c r="B177" s="1248"/>
      <c r="C177" s="1141"/>
      <c r="D177" s="1324"/>
      <c r="E177" s="1141"/>
      <c r="F177" s="1165"/>
      <c r="G177" s="1271"/>
      <c r="H177" s="1166"/>
      <c r="I177" s="1167">
        <v>2.0</v>
      </c>
      <c r="J177" s="1167" t="s">
        <v>1638</v>
      </c>
      <c r="K177" s="1146"/>
      <c r="L177" s="1330"/>
      <c r="M177" s="1330"/>
      <c r="N177" s="1330"/>
      <c r="O177" s="1330"/>
      <c r="P177" s="1330"/>
      <c r="Q177" s="1141"/>
      <c r="R177" s="1185"/>
      <c r="S177" s="1185"/>
      <c r="T177" s="1185"/>
      <c r="U177" s="1185"/>
      <c r="V177" s="1141"/>
      <c r="W177" s="1141"/>
      <c r="X177" s="1141"/>
      <c r="Y177" s="1141"/>
      <c r="Z177" s="1141"/>
      <c r="AA177" s="1141"/>
      <c r="AB177" s="1141"/>
      <c r="AC177" s="1185"/>
      <c r="AD177" s="1185"/>
      <c r="AE177" s="1185"/>
      <c r="AF177" s="1185"/>
      <c r="AG177" s="1141"/>
      <c r="AH177" s="1185"/>
      <c r="AI177" s="1185"/>
      <c r="AJ177" s="1257"/>
      <c r="AK177" s="1185"/>
      <c r="AL177" s="1141"/>
      <c r="AM177" s="1185"/>
      <c r="AN177" s="1185"/>
      <c r="AO177" s="1185"/>
      <c r="AP177" s="1185"/>
      <c r="AQ177" s="1141"/>
      <c r="AR177" s="1185"/>
      <c r="AS177" s="1185"/>
      <c r="AT177" s="1257"/>
      <c r="AU177" s="1185"/>
    </row>
    <row r="178" ht="12.75" customHeight="1">
      <c r="A178" s="1248"/>
      <c r="B178" s="1248"/>
      <c r="C178" s="1141"/>
      <c r="D178" s="1324"/>
      <c r="E178" s="1141"/>
      <c r="F178" s="1165"/>
      <c r="G178" s="1169" t="s">
        <v>504</v>
      </c>
      <c r="H178" s="1307"/>
      <c r="I178" s="1167">
        <v>2.0</v>
      </c>
      <c r="J178" s="1167" t="s">
        <v>1638</v>
      </c>
      <c r="K178" s="1146"/>
      <c r="L178" s="1330"/>
      <c r="M178" s="1330"/>
      <c r="N178" s="1330"/>
      <c r="O178" s="1330"/>
      <c r="P178" s="1330"/>
      <c r="Q178" s="1141"/>
      <c r="R178" s="1185"/>
      <c r="S178" s="1185"/>
      <c r="T178" s="1185"/>
      <c r="U178" s="1185"/>
      <c r="V178" s="1141"/>
      <c r="W178" s="1141"/>
      <c r="X178" s="1141"/>
      <c r="Y178" s="1141"/>
      <c r="Z178" s="1141"/>
      <c r="AA178" s="1141"/>
      <c r="AB178" s="1141"/>
      <c r="AC178" s="1185"/>
      <c r="AD178" s="1185"/>
      <c r="AE178" s="1185"/>
      <c r="AF178" s="1185"/>
      <c r="AG178" s="1141"/>
      <c r="AH178" s="1185"/>
      <c r="AI178" s="1185"/>
      <c r="AJ178" s="1257"/>
      <c r="AK178" s="1185"/>
      <c r="AL178" s="1141"/>
      <c r="AM178" s="1185"/>
      <c r="AN178" s="1185"/>
      <c r="AO178" s="1185"/>
      <c r="AP178" s="1185"/>
      <c r="AQ178" s="1141"/>
      <c r="AR178" s="1185"/>
      <c r="AS178" s="1185"/>
      <c r="AT178" s="1257"/>
      <c r="AU178" s="1185"/>
    </row>
    <row r="179" ht="12.75" customHeight="1">
      <c r="A179" s="1248"/>
      <c r="B179" s="1248"/>
      <c r="C179" s="1141"/>
      <c r="D179" s="1324"/>
      <c r="E179" s="1141"/>
      <c r="F179" s="1165"/>
      <c r="G179" s="39"/>
      <c r="H179" s="1307"/>
      <c r="I179" s="1167">
        <v>2.0</v>
      </c>
      <c r="J179" s="1167" t="s">
        <v>1638</v>
      </c>
      <c r="K179" s="1146"/>
      <c r="L179" s="1330"/>
      <c r="M179" s="1330"/>
      <c r="N179" s="1330"/>
      <c r="O179" s="1330"/>
      <c r="P179" s="1330"/>
      <c r="Q179" s="1141"/>
      <c r="R179" s="1185"/>
      <c r="S179" s="1185"/>
      <c r="T179" s="1185"/>
      <c r="U179" s="1185"/>
      <c r="V179" s="1141"/>
      <c r="W179" s="1141"/>
      <c r="X179" s="1141"/>
      <c r="Y179" s="1141"/>
      <c r="Z179" s="1141"/>
      <c r="AA179" s="1141"/>
      <c r="AB179" s="1141"/>
      <c r="AC179" s="1185"/>
      <c r="AD179" s="1185"/>
      <c r="AE179" s="1185"/>
      <c r="AF179" s="1185"/>
      <c r="AG179" s="1141"/>
      <c r="AH179" s="1185"/>
      <c r="AI179" s="1185"/>
      <c r="AJ179" s="1257"/>
      <c r="AK179" s="1185"/>
      <c r="AL179" s="1141"/>
      <c r="AM179" s="1185"/>
      <c r="AN179" s="1185"/>
      <c r="AO179" s="1185"/>
      <c r="AP179" s="1185"/>
      <c r="AQ179" s="1141"/>
      <c r="AR179" s="1185"/>
      <c r="AS179" s="1185"/>
      <c r="AT179" s="1257"/>
      <c r="AU179" s="1185"/>
    </row>
    <row r="180" ht="12.75" customHeight="1">
      <c r="A180" s="1248"/>
      <c r="B180" s="1248"/>
      <c r="C180" s="1141"/>
      <c r="D180" s="1324"/>
      <c r="E180" s="1141"/>
      <c r="F180" s="1165"/>
      <c r="G180" s="39"/>
      <c r="H180" s="1307"/>
      <c r="I180" s="1167">
        <v>2.0</v>
      </c>
      <c r="J180" s="1167" t="s">
        <v>1638</v>
      </c>
      <c r="K180" s="1146"/>
      <c r="L180" s="1330"/>
      <c r="M180" s="1330"/>
      <c r="N180" s="1330"/>
      <c r="O180" s="1330"/>
      <c r="P180" s="1330"/>
      <c r="Q180" s="1141"/>
      <c r="R180" s="1185"/>
      <c r="S180" s="1185"/>
      <c r="T180" s="1185"/>
      <c r="U180" s="1185"/>
      <c r="V180" s="1141"/>
      <c r="W180" s="1141"/>
      <c r="X180" s="1141"/>
      <c r="Y180" s="1141"/>
      <c r="Z180" s="1141"/>
      <c r="AA180" s="1141"/>
      <c r="AB180" s="1141"/>
      <c r="AC180" s="1185"/>
      <c r="AD180" s="1185"/>
      <c r="AE180" s="1185"/>
      <c r="AF180" s="1185"/>
      <c r="AG180" s="1141"/>
      <c r="AH180" s="1185"/>
      <c r="AI180" s="1185"/>
      <c r="AJ180" s="1257"/>
      <c r="AK180" s="1185"/>
      <c r="AL180" s="1141"/>
      <c r="AM180" s="1185"/>
      <c r="AN180" s="1185"/>
      <c r="AO180" s="1185"/>
      <c r="AP180" s="1185"/>
      <c r="AQ180" s="1141"/>
      <c r="AR180" s="1185"/>
      <c r="AS180" s="1185"/>
      <c r="AT180" s="1257"/>
      <c r="AU180" s="1185"/>
    </row>
    <row r="181" ht="12.75" customHeight="1">
      <c r="A181" s="1248"/>
      <c r="B181" s="1248"/>
      <c r="C181" s="1141"/>
      <c r="D181" s="1324"/>
      <c r="E181" s="1141"/>
      <c r="F181" s="1165"/>
      <c r="G181" s="39"/>
      <c r="H181" s="1307"/>
      <c r="I181" s="1167">
        <v>2.0</v>
      </c>
      <c r="J181" s="1167" t="s">
        <v>1638</v>
      </c>
      <c r="K181" s="1146"/>
      <c r="L181" s="1330"/>
      <c r="M181" s="1330"/>
      <c r="N181" s="1330"/>
      <c r="O181" s="1330"/>
      <c r="P181" s="1330"/>
      <c r="Q181" s="1141"/>
      <c r="R181" s="1185"/>
      <c r="S181" s="1185"/>
      <c r="T181" s="1185"/>
      <c r="U181" s="1185"/>
      <c r="V181" s="1141"/>
      <c r="W181" s="1141"/>
      <c r="X181" s="1141"/>
      <c r="Y181" s="1141"/>
      <c r="Z181" s="1141"/>
      <c r="AA181" s="1141"/>
      <c r="AB181" s="1141"/>
      <c r="AC181" s="1185"/>
      <c r="AD181" s="1185"/>
      <c r="AE181" s="1185"/>
      <c r="AF181" s="1185"/>
      <c r="AG181" s="1141"/>
      <c r="AH181" s="1185"/>
      <c r="AI181" s="1185"/>
      <c r="AJ181" s="1257"/>
      <c r="AK181" s="1185"/>
      <c r="AL181" s="1141"/>
      <c r="AM181" s="1185"/>
      <c r="AN181" s="1185"/>
      <c r="AO181" s="1185"/>
      <c r="AP181" s="1185"/>
      <c r="AQ181" s="1141"/>
      <c r="AR181" s="1185"/>
      <c r="AS181" s="1185"/>
      <c r="AT181" s="1257"/>
      <c r="AU181" s="1185"/>
    </row>
    <row r="182" ht="12.75" customHeight="1">
      <c r="A182" s="1248"/>
      <c r="B182" s="1248"/>
      <c r="C182" s="1141"/>
      <c r="D182" s="1324"/>
      <c r="E182" s="1141"/>
      <c r="F182" s="1165"/>
      <c r="G182" s="39"/>
      <c r="H182" s="1307"/>
      <c r="I182" s="1167">
        <v>2.0</v>
      </c>
      <c r="J182" s="1167" t="s">
        <v>1638</v>
      </c>
      <c r="K182" s="1146"/>
      <c r="L182" s="1330"/>
      <c r="M182" s="1330"/>
      <c r="N182" s="1330"/>
      <c r="O182" s="1330"/>
      <c r="P182" s="1330"/>
      <c r="Q182" s="1141"/>
      <c r="R182" s="1185"/>
      <c r="S182" s="1185"/>
      <c r="T182" s="1185"/>
      <c r="U182" s="1185"/>
      <c r="V182" s="1141"/>
      <c r="W182" s="1141"/>
      <c r="X182" s="1141"/>
      <c r="Y182" s="1141"/>
      <c r="Z182" s="1141"/>
      <c r="AA182" s="1141"/>
      <c r="AB182" s="1141"/>
      <c r="AC182" s="1185"/>
      <c r="AD182" s="1185"/>
      <c r="AE182" s="1185"/>
      <c r="AF182" s="1185"/>
      <c r="AG182" s="1141"/>
      <c r="AH182" s="1185"/>
      <c r="AI182" s="1185"/>
      <c r="AJ182" s="1257"/>
      <c r="AK182" s="1185"/>
      <c r="AL182" s="1141"/>
      <c r="AM182" s="1185"/>
      <c r="AN182" s="1185"/>
      <c r="AO182" s="1185"/>
      <c r="AP182" s="1185"/>
      <c r="AQ182" s="1141"/>
      <c r="AR182" s="1185"/>
      <c r="AS182" s="1185"/>
      <c r="AT182" s="1257"/>
      <c r="AU182" s="1185"/>
    </row>
    <row r="183" ht="12.75" customHeight="1">
      <c r="A183" s="1248"/>
      <c r="B183" s="1248"/>
      <c r="C183" s="1141"/>
      <c r="D183" s="1324"/>
      <c r="E183" s="1141"/>
      <c r="F183" s="1165"/>
      <c r="G183" s="42"/>
      <c r="H183" s="1307"/>
      <c r="I183" s="1167">
        <v>2.0</v>
      </c>
      <c r="J183" s="1167" t="s">
        <v>1638</v>
      </c>
      <c r="K183" s="1146"/>
      <c r="L183" s="1330"/>
      <c r="M183" s="1330"/>
      <c r="N183" s="1330"/>
      <c r="O183" s="1330"/>
      <c r="P183" s="1330"/>
      <c r="Q183" s="1141"/>
      <c r="R183" s="1185"/>
      <c r="S183" s="1185"/>
      <c r="T183" s="1185"/>
      <c r="U183" s="1185"/>
      <c r="V183" s="1141"/>
      <c r="W183" s="1141"/>
      <c r="X183" s="1141"/>
      <c r="Y183" s="1141"/>
      <c r="Z183" s="1141"/>
      <c r="AA183" s="1141"/>
      <c r="AB183" s="1141"/>
      <c r="AC183" s="1185"/>
      <c r="AD183" s="1185"/>
      <c r="AE183" s="1185"/>
      <c r="AF183" s="1185"/>
      <c r="AG183" s="1141"/>
      <c r="AH183" s="1185"/>
      <c r="AI183" s="1185"/>
      <c r="AJ183" s="1257"/>
      <c r="AK183" s="1185"/>
      <c r="AL183" s="1141"/>
      <c r="AM183" s="1185"/>
      <c r="AN183" s="1185"/>
      <c r="AO183" s="1185"/>
      <c r="AP183" s="1185"/>
      <c r="AQ183" s="1141"/>
      <c r="AR183" s="1185"/>
      <c r="AS183" s="1185"/>
      <c r="AT183" s="1257"/>
      <c r="AU183" s="1185"/>
    </row>
    <row r="184" ht="12.75" customHeight="1">
      <c r="A184" s="1248"/>
      <c r="B184" s="1248"/>
      <c r="C184" s="1141"/>
      <c r="D184" s="1324"/>
      <c r="E184" s="1141"/>
      <c r="F184" s="1243"/>
      <c r="G184" s="1331"/>
      <c r="H184" s="1332"/>
      <c r="I184" s="1333"/>
      <c r="J184" s="1333"/>
      <c r="K184" s="1146"/>
      <c r="L184" s="1330"/>
      <c r="M184" s="1330"/>
      <c r="N184" s="1330"/>
      <c r="O184" s="1330"/>
      <c r="P184" s="1330"/>
      <c r="Q184" s="1141"/>
      <c r="R184" s="1185"/>
      <c r="S184" s="1185"/>
      <c r="T184" s="1185"/>
      <c r="U184" s="1185"/>
      <c r="V184" s="1141"/>
      <c r="W184" s="1141"/>
      <c r="X184" s="1141"/>
      <c r="Y184" s="1141"/>
      <c r="Z184" s="1141"/>
      <c r="AA184" s="1141"/>
      <c r="AB184" s="1141"/>
      <c r="AC184" s="1185"/>
      <c r="AD184" s="1185"/>
      <c r="AE184" s="1185"/>
      <c r="AF184" s="1185"/>
      <c r="AG184" s="1141"/>
      <c r="AH184" s="1185"/>
      <c r="AI184" s="1185"/>
      <c r="AJ184" s="1257"/>
      <c r="AK184" s="1185"/>
      <c r="AL184" s="1141"/>
      <c r="AM184" s="1185"/>
      <c r="AN184" s="1185"/>
      <c r="AO184" s="1185"/>
      <c r="AP184" s="1185"/>
      <c r="AQ184" s="1141"/>
      <c r="AR184" s="1185"/>
      <c r="AS184" s="1185"/>
      <c r="AT184" s="1257"/>
      <c r="AU184" s="1185"/>
    </row>
    <row r="185" ht="12.75" customHeight="1">
      <c r="A185" s="1334"/>
      <c r="B185" s="1334"/>
      <c r="C185" s="1335"/>
      <c r="D185" s="1336"/>
      <c r="E185" s="1141"/>
      <c r="F185" s="1330"/>
      <c r="G185" s="1330"/>
      <c r="H185" s="1330"/>
      <c r="I185" s="1337"/>
      <c r="J185" s="1337"/>
      <c r="K185" s="1146"/>
      <c r="L185" s="1330"/>
      <c r="M185" s="1330"/>
      <c r="N185" s="1330"/>
      <c r="O185" s="1330"/>
      <c r="P185" s="1330"/>
      <c r="Q185" s="1141"/>
      <c r="R185" s="1185"/>
      <c r="S185" s="1185"/>
      <c r="T185" s="1185"/>
      <c r="U185" s="1185"/>
      <c r="V185" s="1141"/>
      <c r="W185" s="1141"/>
      <c r="X185" s="1141"/>
      <c r="Y185" s="1141"/>
      <c r="Z185" s="1141"/>
      <c r="AA185" s="1141"/>
      <c r="AB185" s="1141"/>
      <c r="AC185" s="1185"/>
      <c r="AD185" s="1185"/>
      <c r="AE185" s="1185"/>
      <c r="AF185" s="1185"/>
      <c r="AG185" s="1141"/>
      <c r="AH185" s="1185"/>
      <c r="AI185" s="1185"/>
      <c r="AJ185" s="1257"/>
      <c r="AK185" s="1185"/>
      <c r="AL185" s="1141"/>
      <c r="AM185" s="1185"/>
      <c r="AN185" s="1185"/>
      <c r="AO185" s="1185"/>
      <c r="AP185" s="1185"/>
      <c r="AQ185" s="1141"/>
      <c r="AR185" s="1185"/>
      <c r="AS185" s="1185"/>
      <c r="AT185" s="1257"/>
      <c r="AU185" s="1185"/>
    </row>
    <row r="186" ht="12.75" customHeight="1">
      <c r="A186" s="1334"/>
      <c r="B186" s="1334"/>
      <c r="C186" s="1335"/>
      <c r="D186" s="1336"/>
      <c r="E186" s="1141"/>
      <c r="F186" s="1330"/>
      <c r="G186" s="1330"/>
      <c r="H186" s="1330"/>
      <c r="I186" s="1330"/>
      <c r="J186" s="1330"/>
      <c r="K186" s="1146"/>
      <c r="L186" s="1330"/>
      <c r="M186" s="1330"/>
      <c r="N186" s="1330"/>
      <c r="O186" s="1330"/>
      <c r="P186" s="1330"/>
      <c r="Q186" s="1141"/>
      <c r="R186" s="1338"/>
      <c r="S186" s="1338"/>
      <c r="T186" s="1338"/>
      <c r="U186" s="1338"/>
      <c r="V186" s="1141"/>
      <c r="W186" s="1141"/>
      <c r="X186" s="1141"/>
      <c r="Y186" s="1141"/>
      <c r="Z186" s="1141"/>
      <c r="AA186" s="1141"/>
      <c r="AB186" s="1141"/>
      <c r="AC186" s="1185"/>
      <c r="AD186" s="1185"/>
      <c r="AE186" s="1185"/>
      <c r="AF186" s="1185"/>
      <c r="AG186" s="1141"/>
      <c r="AH186" s="1338"/>
      <c r="AI186" s="1338"/>
      <c r="AJ186" s="1339"/>
      <c r="AK186" s="1338"/>
      <c r="AL186" s="1141"/>
      <c r="AM186" s="1338"/>
      <c r="AN186" s="1338"/>
      <c r="AO186" s="1338"/>
      <c r="AP186" s="1338"/>
      <c r="AQ186" s="1141"/>
      <c r="AR186" s="1338"/>
      <c r="AS186" s="1338"/>
      <c r="AT186" s="1340"/>
      <c r="AU186" s="1338"/>
    </row>
    <row r="187" ht="12.75" customHeight="1">
      <c r="A187" s="1334"/>
      <c r="B187" s="1334"/>
      <c r="C187" s="1335"/>
      <c r="D187" s="1336"/>
      <c r="E187" s="1141"/>
      <c r="F187" s="1330"/>
      <c r="G187" s="1330"/>
      <c r="H187" s="1330"/>
      <c r="I187" s="1330"/>
      <c r="J187" s="1330"/>
      <c r="K187" s="1146"/>
      <c r="L187" s="1330"/>
      <c r="M187" s="1330"/>
      <c r="N187" s="1330"/>
      <c r="O187" s="1330"/>
      <c r="P187" s="1330"/>
      <c r="Q187" s="1141"/>
      <c r="R187" s="1338"/>
      <c r="S187" s="1338"/>
      <c r="T187" s="1338"/>
      <c r="U187" s="1338"/>
      <c r="V187" s="1141"/>
      <c r="W187" s="1141"/>
      <c r="X187" s="1141"/>
      <c r="Y187" s="1141"/>
      <c r="Z187" s="1141"/>
      <c r="AA187" s="1141"/>
      <c r="AB187" s="1141"/>
      <c r="AC187" s="1185"/>
      <c r="AD187" s="1185"/>
      <c r="AE187" s="1185"/>
      <c r="AF187" s="1185"/>
      <c r="AG187" s="1141"/>
      <c r="AH187" s="1338"/>
      <c r="AI187" s="1338"/>
      <c r="AJ187" s="1339"/>
      <c r="AK187" s="1338"/>
      <c r="AL187" s="1141"/>
      <c r="AM187" s="1338"/>
      <c r="AN187" s="1338"/>
      <c r="AO187" s="1338"/>
      <c r="AP187" s="1338"/>
      <c r="AQ187" s="1141"/>
      <c r="AR187" s="1338"/>
      <c r="AS187" s="1338"/>
      <c r="AT187" s="1340"/>
      <c r="AU187" s="1338"/>
    </row>
    <row r="188" ht="12.75" customHeight="1">
      <c r="A188" s="1334"/>
      <c r="B188" s="1334"/>
      <c r="C188" s="1335"/>
      <c r="D188" s="1336"/>
      <c r="E188" s="1141"/>
      <c r="F188" s="1330"/>
      <c r="G188" s="1330"/>
      <c r="H188" s="1330"/>
      <c r="I188" s="1330"/>
      <c r="J188" s="1330"/>
      <c r="K188" s="1146"/>
      <c r="L188" s="1330"/>
      <c r="M188" s="1330"/>
      <c r="N188" s="1330"/>
      <c r="O188" s="1330"/>
      <c r="P188" s="1330"/>
      <c r="Q188" s="1141"/>
      <c r="R188" s="1338"/>
      <c r="S188" s="1338"/>
      <c r="T188" s="1338"/>
      <c r="U188" s="1338"/>
      <c r="V188" s="1141"/>
      <c r="W188" s="1141"/>
      <c r="X188" s="1141"/>
      <c r="Y188" s="1141"/>
      <c r="Z188" s="1141"/>
      <c r="AA188" s="1141"/>
      <c r="AB188" s="1141"/>
      <c r="AC188" s="1185"/>
      <c r="AD188" s="1185"/>
      <c r="AE188" s="1185"/>
      <c r="AF188" s="1185"/>
      <c r="AG188" s="1141"/>
      <c r="AH188" s="1338"/>
      <c r="AI188" s="1338"/>
      <c r="AJ188" s="1339"/>
      <c r="AK188" s="1338"/>
      <c r="AL188" s="1141"/>
      <c r="AM188" s="1338"/>
      <c r="AN188" s="1338"/>
      <c r="AO188" s="1338"/>
      <c r="AP188" s="1338"/>
      <c r="AQ188" s="1141"/>
      <c r="AR188" s="1338"/>
      <c r="AS188" s="1338"/>
      <c r="AT188" s="1340"/>
      <c r="AU188" s="1338"/>
    </row>
    <row r="189" ht="12.75" customHeight="1">
      <c r="A189" s="1334"/>
      <c r="B189" s="1334"/>
      <c r="C189" s="1335"/>
      <c r="D189" s="1336"/>
      <c r="E189" s="1141"/>
      <c r="F189" s="1330"/>
      <c r="G189" s="1330"/>
      <c r="H189" s="1330"/>
      <c r="I189" s="1330"/>
      <c r="J189" s="1330"/>
      <c r="K189" s="1146"/>
      <c r="L189" s="1330"/>
      <c r="M189" s="1330"/>
      <c r="N189" s="1330"/>
      <c r="O189" s="1330"/>
      <c r="P189" s="1330"/>
      <c r="Q189" s="1141"/>
      <c r="R189" s="1338"/>
      <c r="S189" s="1338"/>
      <c r="T189" s="1338"/>
      <c r="U189" s="1338"/>
      <c r="V189" s="1141"/>
      <c r="W189" s="1141"/>
      <c r="X189" s="1141"/>
      <c r="Y189" s="1141"/>
      <c r="Z189" s="1141"/>
      <c r="AA189" s="1141"/>
      <c r="AB189" s="1141"/>
      <c r="AC189" s="1338"/>
      <c r="AD189" s="1338"/>
      <c r="AE189" s="1338"/>
      <c r="AF189" s="1338"/>
      <c r="AG189" s="1141"/>
      <c r="AH189" s="1338"/>
      <c r="AI189" s="1338"/>
      <c r="AJ189" s="1339"/>
      <c r="AK189" s="1338"/>
      <c r="AL189" s="1141"/>
      <c r="AM189" s="1338"/>
      <c r="AN189" s="1338"/>
      <c r="AO189" s="1338"/>
      <c r="AP189" s="1338"/>
      <c r="AQ189" s="1141"/>
      <c r="AR189" s="1338"/>
      <c r="AS189" s="1338"/>
      <c r="AT189" s="1340"/>
      <c r="AU189" s="1338"/>
    </row>
    <row r="190" ht="12.75" customHeight="1">
      <c r="A190" s="1334"/>
      <c r="B190" s="1334"/>
      <c r="C190" s="1335"/>
      <c r="D190" s="1336"/>
      <c r="E190" s="1335"/>
      <c r="F190" s="1330"/>
      <c r="G190" s="1330"/>
      <c r="H190" s="1330"/>
      <c r="I190" s="1330"/>
      <c r="J190" s="1330"/>
      <c r="K190" s="1335"/>
      <c r="L190" s="1330"/>
      <c r="M190" s="1330"/>
      <c r="N190" s="1330"/>
      <c r="O190" s="1330"/>
      <c r="P190" s="1330"/>
      <c r="Q190" s="1335"/>
      <c r="R190" s="1338"/>
      <c r="S190" s="1338"/>
      <c r="T190" s="1338"/>
      <c r="U190" s="1338"/>
      <c r="V190" s="1335"/>
      <c r="W190" s="1141"/>
      <c r="X190" s="1141"/>
      <c r="Y190" s="1141"/>
      <c r="Z190" s="1141"/>
      <c r="AA190" s="1141"/>
      <c r="AB190" s="1335"/>
      <c r="AC190" s="1338"/>
      <c r="AD190" s="1338"/>
      <c r="AE190" s="1338"/>
      <c r="AF190" s="1338"/>
      <c r="AG190" s="1335"/>
      <c r="AH190" s="1338"/>
      <c r="AI190" s="1338"/>
      <c r="AJ190" s="1339"/>
      <c r="AK190" s="1338"/>
      <c r="AL190" s="1335"/>
      <c r="AM190" s="1338"/>
      <c r="AN190" s="1338"/>
      <c r="AO190" s="1338"/>
      <c r="AP190" s="1338"/>
      <c r="AQ190" s="1335"/>
      <c r="AR190" s="1338"/>
      <c r="AS190" s="1338"/>
      <c r="AT190" s="1340"/>
      <c r="AU190" s="1338"/>
    </row>
    <row r="191" ht="12.75" customHeight="1">
      <c r="A191" s="1334"/>
      <c r="B191" s="1334"/>
      <c r="C191" s="1335"/>
      <c r="D191" s="1336"/>
      <c r="E191" s="1335"/>
      <c r="F191" s="1330"/>
      <c r="G191" s="1330"/>
      <c r="H191" s="1330"/>
      <c r="I191" s="1330"/>
      <c r="J191" s="1330"/>
      <c r="K191" s="1335"/>
      <c r="L191" s="1330"/>
      <c r="M191" s="1330"/>
      <c r="N191" s="1330"/>
      <c r="O191" s="1330"/>
      <c r="P191" s="1330"/>
      <c r="Q191" s="1335"/>
      <c r="R191" s="1338"/>
      <c r="S191" s="1338"/>
      <c r="T191" s="1338"/>
      <c r="U191" s="1338"/>
      <c r="V191" s="1335"/>
      <c r="W191" s="1141"/>
      <c r="X191" s="1141"/>
      <c r="Y191" s="1141"/>
      <c r="Z191" s="1141"/>
      <c r="AA191" s="1141"/>
      <c r="AB191" s="1335"/>
      <c r="AC191" s="1338"/>
      <c r="AD191" s="1338"/>
      <c r="AE191" s="1338"/>
      <c r="AF191" s="1338"/>
      <c r="AG191" s="1335"/>
      <c r="AH191" s="1338"/>
      <c r="AI191" s="1338"/>
      <c r="AJ191" s="1339"/>
      <c r="AK191" s="1338"/>
      <c r="AL191" s="1335"/>
      <c r="AM191" s="1338"/>
      <c r="AN191" s="1338"/>
      <c r="AO191" s="1338"/>
      <c r="AP191" s="1338"/>
      <c r="AQ191" s="1335"/>
      <c r="AR191" s="1338"/>
      <c r="AS191" s="1338"/>
      <c r="AT191" s="1340"/>
      <c r="AU191" s="1338"/>
    </row>
    <row r="192" ht="12.75" customHeight="1">
      <c r="A192" s="1334"/>
      <c r="B192" s="1334"/>
      <c r="C192" s="1335"/>
      <c r="D192" s="1336"/>
      <c r="E192" s="1335"/>
      <c r="F192" s="1330"/>
      <c r="G192" s="1330"/>
      <c r="H192" s="1330"/>
      <c r="I192" s="1330"/>
      <c r="J192" s="1330"/>
      <c r="K192" s="1335"/>
      <c r="L192" s="1330"/>
      <c r="M192" s="1330"/>
      <c r="N192" s="1330"/>
      <c r="O192" s="1330"/>
      <c r="P192" s="1330"/>
      <c r="Q192" s="1335"/>
      <c r="R192" s="1338"/>
      <c r="S192" s="1338"/>
      <c r="T192" s="1338"/>
      <c r="U192" s="1338"/>
      <c r="V192" s="1335"/>
      <c r="W192" s="1141"/>
      <c r="X192" s="1141"/>
      <c r="Y192" s="1141"/>
      <c r="Z192" s="1141"/>
      <c r="AA192" s="1141"/>
      <c r="AB192" s="1335"/>
      <c r="AC192" s="1338"/>
      <c r="AD192" s="1338"/>
      <c r="AE192" s="1338"/>
      <c r="AF192" s="1338"/>
      <c r="AG192" s="1335"/>
      <c r="AH192" s="1338"/>
      <c r="AI192" s="1338"/>
      <c r="AJ192" s="1339"/>
      <c r="AK192" s="1338"/>
      <c r="AL192" s="1335"/>
      <c r="AM192" s="1338"/>
      <c r="AN192" s="1338"/>
      <c r="AO192" s="1338"/>
      <c r="AP192" s="1338"/>
      <c r="AQ192" s="1335"/>
      <c r="AR192" s="1338"/>
      <c r="AS192" s="1338"/>
      <c r="AT192" s="1340"/>
      <c r="AU192" s="1338"/>
    </row>
    <row r="193" ht="12.75" customHeight="1">
      <c r="A193" s="1334"/>
      <c r="B193" s="1334"/>
      <c r="C193" s="1335"/>
      <c r="D193" s="1336"/>
      <c r="E193" s="1335"/>
      <c r="F193" s="1330"/>
      <c r="G193" s="1330"/>
      <c r="H193" s="1330"/>
      <c r="I193" s="1330"/>
      <c r="J193" s="1330"/>
      <c r="K193" s="1335"/>
      <c r="L193" s="1330"/>
      <c r="M193" s="1330"/>
      <c r="N193" s="1330"/>
      <c r="O193" s="1330"/>
      <c r="P193" s="1330"/>
      <c r="Q193" s="1335"/>
      <c r="R193" s="1338"/>
      <c r="S193" s="1338"/>
      <c r="T193" s="1338"/>
      <c r="U193" s="1338"/>
      <c r="V193" s="1335"/>
      <c r="W193" s="1141"/>
      <c r="X193" s="1141"/>
      <c r="Y193" s="1141"/>
      <c r="Z193" s="1141"/>
      <c r="AA193" s="1141"/>
      <c r="AB193" s="1335"/>
      <c r="AC193" s="1338"/>
      <c r="AD193" s="1338"/>
      <c r="AE193" s="1338"/>
      <c r="AF193" s="1338"/>
      <c r="AG193" s="1335"/>
      <c r="AH193" s="1338"/>
      <c r="AI193" s="1338"/>
      <c r="AJ193" s="1339"/>
      <c r="AK193" s="1338"/>
      <c r="AL193" s="1335"/>
      <c r="AM193" s="1338"/>
      <c r="AN193" s="1338"/>
      <c r="AO193" s="1338"/>
      <c r="AP193" s="1338"/>
      <c r="AQ193" s="1335"/>
      <c r="AR193" s="1338"/>
      <c r="AS193" s="1338"/>
      <c r="AT193" s="1340"/>
      <c r="AU193" s="1338"/>
    </row>
    <row r="194" ht="12.75" customHeight="1">
      <c r="A194" s="1334"/>
      <c r="B194" s="1334"/>
      <c r="C194" s="1335"/>
      <c r="D194" s="1336"/>
      <c r="E194" s="1335"/>
      <c r="F194" s="1330"/>
      <c r="G194" s="1330"/>
      <c r="H194" s="1330"/>
      <c r="I194" s="1330"/>
      <c r="J194" s="1330"/>
      <c r="K194" s="1335"/>
      <c r="L194" s="1330"/>
      <c r="M194" s="1330"/>
      <c r="N194" s="1330"/>
      <c r="O194" s="1330"/>
      <c r="P194" s="1330"/>
      <c r="Q194" s="1335"/>
      <c r="R194" s="1338"/>
      <c r="S194" s="1338"/>
      <c r="T194" s="1338"/>
      <c r="U194" s="1338"/>
      <c r="V194" s="1335"/>
      <c r="W194" s="1335"/>
      <c r="X194" s="1335"/>
      <c r="Y194" s="1335"/>
      <c r="Z194" s="1335"/>
      <c r="AA194" s="1335"/>
      <c r="AB194" s="1335"/>
      <c r="AC194" s="1338"/>
      <c r="AD194" s="1338"/>
      <c r="AE194" s="1338"/>
      <c r="AF194" s="1338"/>
      <c r="AG194" s="1335"/>
      <c r="AH194" s="1338"/>
      <c r="AI194" s="1338"/>
      <c r="AJ194" s="1339"/>
      <c r="AK194" s="1338"/>
      <c r="AL194" s="1335"/>
      <c r="AM194" s="1338"/>
      <c r="AN194" s="1338"/>
      <c r="AO194" s="1338"/>
      <c r="AP194" s="1338"/>
      <c r="AQ194" s="1335"/>
      <c r="AR194" s="1338"/>
      <c r="AS194" s="1338"/>
      <c r="AT194" s="1340"/>
      <c r="AU194" s="1338"/>
    </row>
    <row r="195" ht="12.75" customHeight="1">
      <c r="A195" s="1334"/>
      <c r="B195" s="1334"/>
      <c r="C195" s="1335"/>
      <c r="D195" s="1336"/>
      <c r="E195" s="1335"/>
      <c r="F195" s="1330"/>
      <c r="G195" s="1330"/>
      <c r="H195" s="1330"/>
      <c r="I195" s="1330"/>
      <c r="J195" s="1330"/>
      <c r="K195" s="1335"/>
      <c r="L195" s="1330"/>
      <c r="M195" s="1330"/>
      <c r="N195" s="1330"/>
      <c r="O195" s="1330"/>
      <c r="P195" s="1330"/>
      <c r="Q195" s="1335"/>
      <c r="R195" s="1338"/>
      <c r="S195" s="1338"/>
      <c r="T195" s="1338"/>
      <c r="U195" s="1338"/>
      <c r="V195" s="1335"/>
      <c r="W195" s="1335"/>
      <c r="X195" s="1335"/>
      <c r="Y195" s="1335"/>
      <c r="Z195" s="1335"/>
      <c r="AA195" s="1335"/>
      <c r="AB195" s="1335"/>
      <c r="AC195" s="1338"/>
      <c r="AD195" s="1338"/>
      <c r="AE195" s="1338"/>
      <c r="AF195" s="1338"/>
      <c r="AG195" s="1335"/>
      <c r="AH195" s="1338"/>
      <c r="AI195" s="1338"/>
      <c r="AJ195" s="1339"/>
      <c r="AK195" s="1338"/>
      <c r="AL195" s="1335"/>
      <c r="AM195" s="1338"/>
      <c r="AN195" s="1338"/>
      <c r="AO195" s="1338"/>
      <c r="AP195" s="1338"/>
      <c r="AQ195" s="1335"/>
      <c r="AR195" s="1338"/>
      <c r="AS195" s="1338"/>
      <c r="AT195" s="1340"/>
      <c r="AU195" s="1338"/>
    </row>
    <row r="196" ht="12.75" customHeight="1">
      <c r="A196" s="1334"/>
      <c r="B196" s="1334"/>
      <c r="C196" s="1335"/>
      <c r="D196" s="1336"/>
      <c r="E196" s="1335"/>
      <c r="F196" s="1330"/>
      <c r="G196" s="1330"/>
      <c r="H196" s="1330"/>
      <c r="I196" s="1330"/>
      <c r="J196" s="1330"/>
      <c r="K196" s="1335"/>
      <c r="L196" s="1330"/>
      <c r="M196" s="1330"/>
      <c r="N196" s="1330"/>
      <c r="O196" s="1330"/>
      <c r="P196" s="1330"/>
      <c r="Q196" s="1335"/>
      <c r="R196" s="1338"/>
      <c r="S196" s="1338"/>
      <c r="T196" s="1338"/>
      <c r="U196" s="1338"/>
      <c r="V196" s="1335"/>
      <c r="W196" s="1335"/>
      <c r="X196" s="1335"/>
      <c r="Y196" s="1335"/>
      <c r="Z196" s="1335"/>
      <c r="AA196" s="1335"/>
      <c r="AB196" s="1335"/>
      <c r="AC196" s="1338"/>
      <c r="AD196" s="1338"/>
      <c r="AE196" s="1338"/>
      <c r="AF196" s="1338"/>
      <c r="AG196" s="1335"/>
      <c r="AH196" s="1338"/>
      <c r="AI196" s="1338"/>
      <c r="AJ196" s="1339"/>
      <c r="AK196" s="1338"/>
      <c r="AL196" s="1335"/>
      <c r="AM196" s="1338"/>
      <c r="AN196" s="1338"/>
      <c r="AO196" s="1338"/>
      <c r="AP196" s="1338"/>
      <c r="AQ196" s="1335"/>
      <c r="AR196" s="1338"/>
      <c r="AS196" s="1338"/>
      <c r="AT196" s="1340"/>
      <c r="AU196" s="1338"/>
    </row>
    <row r="197" ht="12.75" customHeight="1">
      <c r="A197" s="1334"/>
      <c r="B197" s="1334"/>
      <c r="C197" s="1335"/>
      <c r="D197" s="1336"/>
      <c r="E197" s="1335"/>
      <c r="F197" s="1330"/>
      <c r="G197" s="1330"/>
      <c r="H197" s="1330"/>
      <c r="I197" s="1330"/>
      <c r="J197" s="1330"/>
      <c r="K197" s="1335"/>
      <c r="L197" s="1330"/>
      <c r="M197" s="1330"/>
      <c r="N197" s="1330"/>
      <c r="O197" s="1330"/>
      <c r="P197" s="1330"/>
      <c r="Q197" s="1335"/>
      <c r="R197" s="1338"/>
      <c r="S197" s="1338"/>
      <c r="T197" s="1338"/>
      <c r="U197" s="1338"/>
      <c r="V197" s="1335"/>
      <c r="W197" s="1335"/>
      <c r="X197" s="1335"/>
      <c r="Y197" s="1335"/>
      <c r="Z197" s="1335"/>
      <c r="AA197" s="1335"/>
      <c r="AB197" s="1335"/>
      <c r="AC197" s="1338"/>
      <c r="AD197" s="1338"/>
      <c r="AE197" s="1338"/>
      <c r="AF197" s="1338"/>
      <c r="AG197" s="1335"/>
      <c r="AH197" s="1338"/>
      <c r="AI197" s="1338"/>
      <c r="AJ197" s="1339"/>
      <c r="AK197" s="1338"/>
      <c r="AL197" s="1335"/>
      <c r="AM197" s="1338"/>
      <c r="AN197" s="1338"/>
      <c r="AO197" s="1338"/>
      <c r="AP197" s="1338"/>
      <c r="AQ197" s="1335"/>
      <c r="AR197" s="1338"/>
      <c r="AS197" s="1338"/>
      <c r="AT197" s="1340"/>
      <c r="AU197" s="1338"/>
    </row>
    <row r="198" ht="12.75" customHeight="1">
      <c r="A198" s="1334"/>
      <c r="B198" s="1334"/>
      <c r="C198" s="1335"/>
      <c r="D198" s="1336"/>
      <c r="E198" s="1335"/>
      <c r="F198" s="1330"/>
      <c r="G198" s="1330"/>
      <c r="H198" s="1330"/>
      <c r="I198" s="1330"/>
      <c r="J198" s="1330"/>
      <c r="K198" s="1335"/>
      <c r="L198" s="1330"/>
      <c r="M198" s="1330"/>
      <c r="N198" s="1330"/>
      <c r="O198" s="1330"/>
      <c r="P198" s="1330"/>
      <c r="Q198" s="1335"/>
      <c r="R198" s="1338"/>
      <c r="S198" s="1338"/>
      <c r="T198" s="1338"/>
      <c r="U198" s="1338"/>
      <c r="V198" s="1335"/>
      <c r="W198" s="1335"/>
      <c r="X198" s="1335"/>
      <c r="Y198" s="1335"/>
      <c r="Z198" s="1335"/>
      <c r="AA198" s="1335"/>
      <c r="AB198" s="1335"/>
      <c r="AC198" s="1338"/>
      <c r="AD198" s="1338"/>
      <c r="AE198" s="1338"/>
      <c r="AF198" s="1338"/>
      <c r="AG198" s="1335"/>
      <c r="AH198" s="1338"/>
      <c r="AI198" s="1338"/>
      <c r="AJ198" s="1339"/>
      <c r="AK198" s="1338"/>
      <c r="AL198" s="1335"/>
      <c r="AM198" s="1338"/>
      <c r="AN198" s="1338"/>
      <c r="AO198" s="1338"/>
      <c r="AP198" s="1338"/>
      <c r="AQ198" s="1335"/>
      <c r="AR198" s="1338"/>
      <c r="AS198" s="1338"/>
      <c r="AT198" s="1340"/>
      <c r="AU198" s="1338"/>
    </row>
    <row r="199" ht="12.75" customHeight="1">
      <c r="A199" s="1334"/>
      <c r="B199" s="1334"/>
      <c r="C199" s="1335"/>
      <c r="D199" s="1336"/>
      <c r="E199" s="1335"/>
      <c r="F199" s="1330"/>
      <c r="G199" s="1330"/>
      <c r="H199" s="1330"/>
      <c r="I199" s="1330"/>
      <c r="J199" s="1330"/>
      <c r="K199" s="1335"/>
      <c r="L199" s="1330"/>
      <c r="M199" s="1330"/>
      <c r="N199" s="1330"/>
      <c r="O199" s="1330"/>
      <c r="P199" s="1330"/>
      <c r="Q199" s="1335"/>
      <c r="R199" s="1338"/>
      <c r="S199" s="1338"/>
      <c r="T199" s="1338"/>
      <c r="U199" s="1338"/>
      <c r="V199" s="1335"/>
      <c r="W199" s="1335"/>
      <c r="X199" s="1335"/>
      <c r="Y199" s="1335"/>
      <c r="Z199" s="1335"/>
      <c r="AA199" s="1335"/>
      <c r="AB199" s="1335"/>
      <c r="AC199" s="1338"/>
      <c r="AD199" s="1338"/>
      <c r="AE199" s="1338"/>
      <c r="AF199" s="1338"/>
      <c r="AG199" s="1335"/>
      <c r="AH199" s="1338"/>
      <c r="AI199" s="1338"/>
      <c r="AJ199" s="1339"/>
      <c r="AK199" s="1338"/>
      <c r="AL199" s="1335"/>
      <c r="AM199" s="1338"/>
      <c r="AN199" s="1338"/>
      <c r="AO199" s="1338"/>
      <c r="AP199" s="1338"/>
      <c r="AQ199" s="1335"/>
      <c r="AR199" s="1338"/>
      <c r="AS199" s="1338"/>
      <c r="AT199" s="1340"/>
      <c r="AU199" s="1338"/>
    </row>
    <row r="200" ht="12.75" customHeight="1">
      <c r="A200" s="1334"/>
      <c r="B200" s="1334"/>
      <c r="C200" s="1335"/>
      <c r="D200" s="1336"/>
      <c r="E200" s="1335"/>
      <c r="F200" s="1330"/>
      <c r="G200" s="1330"/>
      <c r="H200" s="1330"/>
      <c r="I200" s="1330"/>
      <c r="J200" s="1330"/>
      <c r="K200" s="1335"/>
      <c r="L200" s="1330"/>
      <c r="M200" s="1330"/>
      <c r="N200" s="1330"/>
      <c r="O200" s="1330"/>
      <c r="P200" s="1330"/>
      <c r="Q200" s="1335"/>
      <c r="R200" s="1338"/>
      <c r="S200" s="1338"/>
      <c r="T200" s="1338"/>
      <c r="U200" s="1338"/>
      <c r="V200" s="1335"/>
      <c r="W200" s="1335"/>
      <c r="X200" s="1335"/>
      <c r="Y200" s="1335"/>
      <c r="Z200" s="1335"/>
      <c r="AA200" s="1335"/>
      <c r="AB200" s="1335"/>
      <c r="AC200" s="1338"/>
      <c r="AD200" s="1338"/>
      <c r="AE200" s="1338"/>
      <c r="AF200" s="1338"/>
      <c r="AG200" s="1335"/>
      <c r="AH200" s="1338"/>
      <c r="AI200" s="1338"/>
      <c r="AJ200" s="1339"/>
      <c r="AK200" s="1338"/>
      <c r="AL200" s="1335"/>
      <c r="AM200" s="1338"/>
      <c r="AN200" s="1338"/>
      <c r="AO200" s="1338"/>
      <c r="AP200" s="1338"/>
      <c r="AQ200" s="1335"/>
      <c r="AR200" s="1338"/>
      <c r="AS200" s="1338"/>
      <c r="AT200" s="1340"/>
      <c r="AU200" s="1338"/>
    </row>
    <row r="201" ht="12.75" customHeight="1">
      <c r="A201" s="1334"/>
      <c r="B201" s="1334"/>
      <c r="C201" s="1335"/>
      <c r="D201" s="1336"/>
      <c r="E201" s="1335"/>
      <c r="F201" s="1330"/>
      <c r="G201" s="1330"/>
      <c r="H201" s="1330"/>
      <c r="I201" s="1330"/>
      <c r="J201" s="1330"/>
      <c r="K201" s="1335"/>
      <c r="L201" s="1330"/>
      <c r="M201" s="1330"/>
      <c r="N201" s="1330"/>
      <c r="O201" s="1330"/>
      <c r="P201" s="1330"/>
      <c r="Q201" s="1335"/>
      <c r="R201" s="1338"/>
      <c r="S201" s="1338"/>
      <c r="T201" s="1338"/>
      <c r="U201" s="1338"/>
      <c r="V201" s="1335"/>
      <c r="W201" s="1335"/>
      <c r="X201" s="1335"/>
      <c r="Y201" s="1335"/>
      <c r="Z201" s="1335"/>
      <c r="AA201" s="1335"/>
      <c r="AB201" s="1335"/>
      <c r="AC201" s="1338"/>
      <c r="AD201" s="1338"/>
      <c r="AE201" s="1338"/>
      <c r="AF201" s="1338"/>
      <c r="AG201" s="1335"/>
      <c r="AH201" s="1338"/>
      <c r="AI201" s="1338"/>
      <c r="AJ201" s="1339"/>
      <c r="AK201" s="1338"/>
      <c r="AL201" s="1335"/>
      <c r="AM201" s="1338"/>
      <c r="AN201" s="1338"/>
      <c r="AO201" s="1338"/>
      <c r="AP201" s="1338"/>
      <c r="AQ201" s="1335"/>
      <c r="AR201" s="1338"/>
      <c r="AS201" s="1338"/>
      <c r="AT201" s="1340"/>
      <c r="AU201" s="1338"/>
    </row>
    <row r="202" ht="12.75" customHeight="1">
      <c r="A202" s="1334"/>
      <c r="B202" s="1334"/>
      <c r="C202" s="1335"/>
      <c r="D202" s="1336"/>
      <c r="E202" s="1335"/>
      <c r="F202" s="1330"/>
      <c r="G202" s="1330"/>
      <c r="H202" s="1330"/>
      <c r="I202" s="1330"/>
      <c r="J202" s="1330"/>
      <c r="K202" s="1335"/>
      <c r="L202" s="1330"/>
      <c r="M202" s="1330"/>
      <c r="N202" s="1330"/>
      <c r="O202" s="1330"/>
      <c r="P202" s="1330"/>
      <c r="Q202" s="1335"/>
      <c r="R202" s="1338"/>
      <c r="S202" s="1338"/>
      <c r="T202" s="1338"/>
      <c r="U202" s="1338"/>
      <c r="V202" s="1335"/>
      <c r="W202" s="1335"/>
      <c r="X202" s="1335"/>
      <c r="Y202" s="1335"/>
      <c r="Z202" s="1335"/>
      <c r="AA202" s="1335"/>
      <c r="AB202" s="1335"/>
      <c r="AC202" s="1338"/>
      <c r="AD202" s="1338"/>
      <c r="AE202" s="1338"/>
      <c r="AF202" s="1338"/>
      <c r="AG202" s="1335"/>
      <c r="AH202" s="1338"/>
      <c r="AI202" s="1338"/>
      <c r="AJ202" s="1339"/>
      <c r="AK202" s="1338"/>
      <c r="AL202" s="1335"/>
      <c r="AM202" s="1338"/>
      <c r="AN202" s="1338"/>
      <c r="AO202" s="1338"/>
      <c r="AP202" s="1338"/>
      <c r="AQ202" s="1335"/>
      <c r="AR202" s="1338"/>
      <c r="AS202" s="1338"/>
      <c r="AT202" s="1340"/>
      <c r="AU202" s="1338"/>
    </row>
    <row r="203" ht="12.75" customHeight="1">
      <c r="A203" s="1334"/>
      <c r="B203" s="1334"/>
      <c r="C203" s="1335"/>
      <c r="D203" s="1336"/>
      <c r="E203" s="1335"/>
      <c r="F203" s="1330"/>
      <c r="G203" s="1330"/>
      <c r="H203" s="1330"/>
      <c r="I203" s="1330"/>
      <c r="J203" s="1330"/>
      <c r="K203" s="1335"/>
      <c r="L203" s="1330"/>
      <c r="M203" s="1330"/>
      <c r="N203" s="1330"/>
      <c r="O203" s="1330"/>
      <c r="P203" s="1330"/>
      <c r="Q203" s="1335"/>
      <c r="R203" s="1338"/>
      <c r="S203" s="1338"/>
      <c r="T203" s="1338"/>
      <c r="U203" s="1338"/>
      <c r="V203" s="1335"/>
      <c r="W203" s="1335"/>
      <c r="X203" s="1335"/>
      <c r="Y203" s="1335"/>
      <c r="Z203" s="1335"/>
      <c r="AA203" s="1335"/>
      <c r="AB203" s="1335"/>
      <c r="AC203" s="1338"/>
      <c r="AD203" s="1338"/>
      <c r="AE203" s="1338"/>
      <c r="AF203" s="1338"/>
      <c r="AG203" s="1335"/>
      <c r="AH203" s="1338"/>
      <c r="AI203" s="1338"/>
      <c r="AJ203" s="1339"/>
      <c r="AK203" s="1338"/>
      <c r="AL203" s="1335"/>
      <c r="AM203" s="1338"/>
      <c r="AN203" s="1338"/>
      <c r="AO203" s="1338"/>
      <c r="AP203" s="1338"/>
      <c r="AQ203" s="1335"/>
      <c r="AR203" s="1338"/>
      <c r="AS203" s="1338"/>
      <c r="AT203" s="1340"/>
      <c r="AU203" s="1338"/>
    </row>
    <row r="204" ht="12.75" customHeight="1">
      <c r="A204" s="1334"/>
      <c r="B204" s="1334"/>
      <c r="C204" s="1335"/>
      <c r="D204" s="1336"/>
      <c r="E204" s="1335"/>
      <c r="F204" s="1330"/>
      <c r="G204" s="1330"/>
      <c r="H204" s="1330"/>
      <c r="I204" s="1330"/>
      <c r="J204" s="1330"/>
      <c r="K204" s="1335"/>
      <c r="L204" s="1330"/>
      <c r="M204" s="1330"/>
      <c r="N204" s="1330"/>
      <c r="O204" s="1330"/>
      <c r="P204" s="1330"/>
      <c r="Q204" s="1335"/>
      <c r="R204" s="1338"/>
      <c r="S204" s="1338"/>
      <c r="T204" s="1338"/>
      <c r="U204" s="1338"/>
      <c r="V204" s="1335"/>
      <c r="W204" s="1335"/>
      <c r="X204" s="1335"/>
      <c r="Y204" s="1335"/>
      <c r="Z204" s="1335"/>
      <c r="AA204" s="1335"/>
      <c r="AB204" s="1335"/>
      <c r="AC204" s="1338"/>
      <c r="AD204" s="1338"/>
      <c r="AE204" s="1338"/>
      <c r="AF204" s="1338"/>
      <c r="AG204" s="1335"/>
      <c r="AH204" s="1338"/>
      <c r="AI204" s="1338"/>
      <c r="AJ204" s="1339"/>
      <c r="AK204" s="1338"/>
      <c r="AL204" s="1335"/>
      <c r="AM204" s="1338"/>
      <c r="AN204" s="1338"/>
      <c r="AO204" s="1338"/>
      <c r="AP204" s="1338"/>
      <c r="AQ204" s="1335"/>
      <c r="AR204" s="1338"/>
      <c r="AS204" s="1338"/>
      <c r="AT204" s="1340"/>
      <c r="AU204" s="1338"/>
    </row>
    <row r="205" ht="12.75" customHeight="1">
      <c r="A205" s="1334"/>
      <c r="B205" s="1334"/>
      <c r="C205" s="1335"/>
      <c r="D205" s="1336"/>
      <c r="E205" s="1335"/>
      <c r="F205" s="1330"/>
      <c r="G205" s="1330"/>
      <c r="H205" s="1330"/>
      <c r="I205" s="1330"/>
      <c r="J205" s="1330"/>
      <c r="K205" s="1335"/>
      <c r="L205" s="1330"/>
      <c r="M205" s="1330"/>
      <c r="N205" s="1330"/>
      <c r="O205" s="1330"/>
      <c r="P205" s="1330"/>
      <c r="Q205" s="1335"/>
      <c r="R205" s="1338"/>
      <c r="S205" s="1338"/>
      <c r="T205" s="1338"/>
      <c r="U205" s="1338"/>
      <c r="V205" s="1335"/>
      <c r="W205" s="1335"/>
      <c r="X205" s="1335"/>
      <c r="Y205" s="1335"/>
      <c r="Z205" s="1335"/>
      <c r="AA205" s="1335"/>
      <c r="AB205" s="1335"/>
      <c r="AC205" s="1338"/>
      <c r="AD205" s="1338"/>
      <c r="AE205" s="1338"/>
      <c r="AF205" s="1338"/>
      <c r="AG205" s="1335"/>
      <c r="AH205" s="1338"/>
      <c r="AI205" s="1338"/>
      <c r="AJ205" s="1339"/>
      <c r="AK205" s="1338"/>
      <c r="AL205" s="1335"/>
      <c r="AM205" s="1338"/>
      <c r="AN205" s="1338"/>
      <c r="AO205" s="1338"/>
      <c r="AP205" s="1338"/>
      <c r="AQ205" s="1335"/>
      <c r="AR205" s="1338"/>
      <c r="AS205" s="1338"/>
      <c r="AT205" s="1340"/>
      <c r="AU205" s="1338"/>
    </row>
    <row r="206" ht="12.75" customHeight="1">
      <c r="A206" s="1334"/>
      <c r="B206" s="1334"/>
      <c r="C206" s="1335"/>
      <c r="D206" s="1336"/>
      <c r="E206" s="1335"/>
      <c r="F206" s="1330"/>
      <c r="G206" s="1330"/>
      <c r="H206" s="1330"/>
      <c r="I206" s="1330"/>
      <c r="J206" s="1330"/>
      <c r="K206" s="1335"/>
      <c r="L206" s="1330"/>
      <c r="M206" s="1330"/>
      <c r="N206" s="1330"/>
      <c r="O206" s="1330"/>
      <c r="P206" s="1330"/>
      <c r="Q206" s="1335"/>
      <c r="R206" s="1338"/>
      <c r="S206" s="1338"/>
      <c r="T206" s="1338"/>
      <c r="U206" s="1338"/>
      <c r="V206" s="1335"/>
      <c r="W206" s="1335"/>
      <c r="X206" s="1335"/>
      <c r="Y206" s="1335"/>
      <c r="Z206" s="1335"/>
      <c r="AA206" s="1335"/>
      <c r="AB206" s="1335"/>
      <c r="AC206" s="1338"/>
      <c r="AD206" s="1338"/>
      <c r="AE206" s="1338"/>
      <c r="AF206" s="1338"/>
      <c r="AG206" s="1335"/>
      <c r="AH206" s="1338"/>
      <c r="AI206" s="1338"/>
      <c r="AJ206" s="1339"/>
      <c r="AK206" s="1338"/>
      <c r="AL206" s="1335"/>
      <c r="AM206" s="1338"/>
      <c r="AN206" s="1338"/>
      <c r="AO206" s="1338"/>
      <c r="AP206" s="1338"/>
      <c r="AQ206" s="1335"/>
      <c r="AR206" s="1338"/>
      <c r="AS206" s="1338"/>
      <c r="AT206" s="1340"/>
      <c r="AU206" s="1338"/>
    </row>
    <row r="207" ht="12.75" customHeight="1">
      <c r="A207" s="1334"/>
      <c r="B207" s="1334"/>
      <c r="C207" s="1335"/>
      <c r="D207" s="1336"/>
      <c r="E207" s="1335"/>
      <c r="F207" s="1330"/>
      <c r="G207" s="1330"/>
      <c r="H207" s="1330"/>
      <c r="I207" s="1330"/>
      <c r="J207" s="1330"/>
      <c r="K207" s="1335"/>
      <c r="L207" s="1330"/>
      <c r="M207" s="1330"/>
      <c r="N207" s="1330"/>
      <c r="O207" s="1330"/>
      <c r="P207" s="1330"/>
      <c r="Q207" s="1335"/>
      <c r="R207" s="1338"/>
      <c r="S207" s="1338"/>
      <c r="T207" s="1338"/>
      <c r="U207" s="1338"/>
      <c r="V207" s="1335"/>
      <c r="W207" s="1335"/>
      <c r="X207" s="1335"/>
      <c r="Y207" s="1335"/>
      <c r="Z207" s="1335"/>
      <c r="AA207" s="1335"/>
      <c r="AB207" s="1335"/>
      <c r="AC207" s="1338"/>
      <c r="AD207" s="1338"/>
      <c r="AE207" s="1338"/>
      <c r="AF207" s="1338"/>
      <c r="AG207" s="1335"/>
      <c r="AH207" s="1338"/>
      <c r="AI207" s="1338"/>
      <c r="AJ207" s="1339"/>
      <c r="AK207" s="1338"/>
      <c r="AL207" s="1335"/>
      <c r="AM207" s="1338"/>
      <c r="AN207" s="1338"/>
      <c r="AO207" s="1338"/>
      <c r="AP207" s="1338"/>
      <c r="AQ207" s="1335"/>
      <c r="AR207" s="1338"/>
      <c r="AS207" s="1338"/>
      <c r="AT207" s="1340"/>
      <c r="AU207" s="1338"/>
    </row>
    <row r="208" ht="12.75" customHeight="1">
      <c r="A208" s="1334"/>
      <c r="B208" s="1334"/>
      <c r="C208" s="1335"/>
      <c r="D208" s="1336"/>
      <c r="E208" s="1335"/>
      <c r="F208" s="1330"/>
      <c r="G208" s="1330"/>
      <c r="H208" s="1330"/>
      <c r="I208" s="1330"/>
      <c r="J208" s="1330"/>
      <c r="K208" s="1335"/>
      <c r="L208" s="1330"/>
      <c r="M208" s="1330"/>
      <c r="N208" s="1330"/>
      <c r="O208" s="1330"/>
      <c r="P208" s="1330"/>
      <c r="Q208" s="1335"/>
      <c r="R208" s="1338"/>
      <c r="S208" s="1338"/>
      <c r="T208" s="1338"/>
      <c r="U208" s="1338"/>
      <c r="V208" s="1335"/>
      <c r="W208" s="1335"/>
      <c r="X208" s="1335"/>
      <c r="Y208" s="1335"/>
      <c r="Z208" s="1335"/>
      <c r="AA208" s="1335"/>
      <c r="AB208" s="1335"/>
      <c r="AC208" s="1338"/>
      <c r="AD208" s="1338"/>
      <c r="AE208" s="1338"/>
      <c r="AF208" s="1338"/>
      <c r="AG208" s="1335"/>
      <c r="AH208" s="1338"/>
      <c r="AI208" s="1338"/>
      <c r="AJ208" s="1339"/>
      <c r="AK208" s="1338"/>
      <c r="AL208" s="1335"/>
      <c r="AM208" s="1338"/>
      <c r="AN208" s="1338"/>
      <c r="AO208" s="1338"/>
      <c r="AP208" s="1338"/>
      <c r="AQ208" s="1335"/>
      <c r="AR208" s="1338"/>
      <c r="AS208" s="1338"/>
      <c r="AT208" s="1340"/>
      <c r="AU208" s="1338"/>
    </row>
    <row r="209" ht="12.75" customHeight="1">
      <c r="A209" s="1334"/>
      <c r="B209" s="1334"/>
      <c r="C209" s="1335"/>
      <c r="D209" s="1336"/>
      <c r="E209" s="1335"/>
      <c r="F209" s="1330"/>
      <c r="G209" s="1330"/>
      <c r="H209" s="1330"/>
      <c r="I209" s="1330"/>
      <c r="J209" s="1330"/>
      <c r="K209" s="1335"/>
      <c r="L209" s="1330"/>
      <c r="M209" s="1330"/>
      <c r="N209" s="1330"/>
      <c r="O209" s="1330"/>
      <c r="P209" s="1330"/>
      <c r="Q209" s="1335"/>
      <c r="R209" s="1338"/>
      <c r="S209" s="1338"/>
      <c r="T209" s="1338"/>
      <c r="U209" s="1338"/>
      <c r="V209" s="1335"/>
      <c r="W209" s="1335"/>
      <c r="X209" s="1335"/>
      <c r="Y209" s="1335"/>
      <c r="Z209" s="1335"/>
      <c r="AA209" s="1335"/>
      <c r="AB209" s="1335"/>
      <c r="AC209" s="1338"/>
      <c r="AD209" s="1338"/>
      <c r="AE209" s="1338"/>
      <c r="AF209" s="1338"/>
      <c r="AG209" s="1335"/>
      <c r="AH209" s="1338"/>
      <c r="AI209" s="1338"/>
      <c r="AJ209" s="1339"/>
      <c r="AK209" s="1338"/>
      <c r="AL209" s="1335"/>
      <c r="AM209" s="1338"/>
      <c r="AN209" s="1338"/>
      <c r="AO209" s="1338"/>
      <c r="AP209" s="1338"/>
      <c r="AQ209" s="1335"/>
      <c r="AR209" s="1338"/>
      <c r="AS209" s="1338"/>
      <c r="AT209" s="1340"/>
      <c r="AU209" s="1338"/>
    </row>
    <row r="210" ht="12.75" customHeight="1">
      <c r="A210" s="1334"/>
      <c r="B210" s="1334"/>
      <c r="C210" s="1335"/>
      <c r="D210" s="1336"/>
      <c r="E210" s="1335"/>
      <c r="F210" s="1330"/>
      <c r="G210" s="1330"/>
      <c r="H210" s="1330"/>
      <c r="I210" s="1330"/>
      <c r="J210" s="1330"/>
      <c r="K210" s="1335"/>
      <c r="L210" s="1330"/>
      <c r="M210" s="1330"/>
      <c r="N210" s="1330"/>
      <c r="O210" s="1330"/>
      <c r="P210" s="1330"/>
      <c r="Q210" s="1335"/>
      <c r="R210" s="1338"/>
      <c r="S210" s="1338"/>
      <c r="T210" s="1338"/>
      <c r="U210" s="1338"/>
      <c r="V210" s="1335"/>
      <c r="W210" s="1335"/>
      <c r="X210" s="1335"/>
      <c r="Y210" s="1335"/>
      <c r="Z210" s="1335"/>
      <c r="AA210" s="1335"/>
      <c r="AB210" s="1335"/>
      <c r="AC210" s="1338"/>
      <c r="AD210" s="1338"/>
      <c r="AE210" s="1338"/>
      <c r="AF210" s="1338"/>
      <c r="AG210" s="1335"/>
      <c r="AH210" s="1338"/>
      <c r="AI210" s="1338"/>
      <c r="AJ210" s="1339"/>
      <c r="AK210" s="1338"/>
      <c r="AL210" s="1335"/>
      <c r="AM210" s="1338"/>
      <c r="AN210" s="1338"/>
      <c r="AO210" s="1338"/>
      <c r="AP210" s="1338"/>
      <c r="AQ210" s="1335"/>
      <c r="AR210" s="1338"/>
      <c r="AS210" s="1338"/>
      <c r="AT210" s="1340"/>
      <c r="AU210" s="1338"/>
    </row>
    <row r="211" ht="12.75" customHeight="1">
      <c r="A211" s="1334"/>
      <c r="B211" s="1334"/>
      <c r="C211" s="1335"/>
      <c r="D211" s="1336"/>
      <c r="E211" s="1335"/>
      <c r="F211" s="1330"/>
      <c r="G211" s="1330"/>
      <c r="H211" s="1330"/>
      <c r="I211" s="1330"/>
      <c r="J211" s="1330"/>
      <c r="K211" s="1335"/>
      <c r="L211" s="1330"/>
      <c r="M211" s="1330"/>
      <c r="N211" s="1330"/>
      <c r="O211" s="1330"/>
      <c r="P211" s="1330"/>
      <c r="Q211" s="1335"/>
      <c r="R211" s="1338"/>
      <c r="S211" s="1338"/>
      <c r="T211" s="1338"/>
      <c r="U211" s="1338"/>
      <c r="V211" s="1335"/>
      <c r="W211" s="1335"/>
      <c r="X211" s="1335"/>
      <c r="Y211" s="1335"/>
      <c r="Z211" s="1335"/>
      <c r="AA211" s="1335"/>
      <c r="AB211" s="1335"/>
      <c r="AC211" s="1338"/>
      <c r="AD211" s="1338"/>
      <c r="AE211" s="1338"/>
      <c r="AF211" s="1338"/>
      <c r="AG211" s="1335"/>
      <c r="AH211" s="1338"/>
      <c r="AI211" s="1338"/>
      <c r="AJ211" s="1339"/>
      <c r="AK211" s="1338"/>
      <c r="AL211" s="1335"/>
      <c r="AM211" s="1338"/>
      <c r="AN211" s="1338"/>
      <c r="AO211" s="1338"/>
      <c r="AP211" s="1338"/>
      <c r="AQ211" s="1335"/>
      <c r="AR211" s="1338"/>
      <c r="AS211" s="1338"/>
      <c r="AT211" s="1340"/>
      <c r="AU211" s="1338"/>
    </row>
    <row r="212" ht="12.75" customHeight="1">
      <c r="A212" s="1334"/>
      <c r="B212" s="1334"/>
      <c r="C212" s="1335"/>
      <c r="D212" s="1336"/>
      <c r="E212" s="1335"/>
      <c r="F212" s="1330"/>
      <c r="G212" s="1330"/>
      <c r="H212" s="1330"/>
      <c r="I212" s="1330"/>
      <c r="J212" s="1330"/>
      <c r="K212" s="1335"/>
      <c r="L212" s="1330"/>
      <c r="M212" s="1330"/>
      <c r="N212" s="1330"/>
      <c r="O212" s="1330"/>
      <c r="P212" s="1330"/>
      <c r="Q212" s="1335"/>
      <c r="R212" s="1338"/>
      <c r="S212" s="1338"/>
      <c r="T212" s="1338"/>
      <c r="U212" s="1338"/>
      <c r="V212" s="1335"/>
      <c r="W212" s="1335"/>
      <c r="X212" s="1335"/>
      <c r="Y212" s="1335"/>
      <c r="Z212" s="1335"/>
      <c r="AA212" s="1335"/>
      <c r="AB212" s="1335"/>
      <c r="AC212" s="1338"/>
      <c r="AD212" s="1338"/>
      <c r="AE212" s="1338"/>
      <c r="AF212" s="1338"/>
      <c r="AG212" s="1335"/>
      <c r="AH212" s="1338"/>
      <c r="AI212" s="1338"/>
      <c r="AJ212" s="1339"/>
      <c r="AK212" s="1338"/>
      <c r="AL212" s="1335"/>
      <c r="AM212" s="1338"/>
      <c r="AN212" s="1338"/>
      <c r="AO212" s="1338"/>
      <c r="AP212" s="1338"/>
      <c r="AQ212" s="1335"/>
      <c r="AR212" s="1338"/>
      <c r="AS212" s="1338"/>
      <c r="AT212" s="1340"/>
      <c r="AU212" s="1338"/>
    </row>
    <row r="213" ht="12.75" customHeight="1">
      <c r="A213" s="1334"/>
      <c r="B213" s="1334"/>
      <c r="C213" s="1335"/>
      <c r="D213" s="1336"/>
      <c r="E213" s="1335"/>
      <c r="F213" s="1330"/>
      <c r="G213" s="1330"/>
      <c r="H213" s="1330"/>
      <c r="I213" s="1330"/>
      <c r="J213" s="1330"/>
      <c r="K213" s="1335"/>
      <c r="L213" s="1330"/>
      <c r="M213" s="1330"/>
      <c r="N213" s="1330"/>
      <c r="O213" s="1330"/>
      <c r="P213" s="1330"/>
      <c r="Q213" s="1335"/>
      <c r="R213" s="1338"/>
      <c r="S213" s="1338"/>
      <c r="T213" s="1338"/>
      <c r="U213" s="1338"/>
      <c r="V213" s="1335"/>
      <c r="W213" s="1335"/>
      <c r="X213" s="1335"/>
      <c r="Y213" s="1335"/>
      <c r="Z213" s="1335"/>
      <c r="AA213" s="1335"/>
      <c r="AB213" s="1335"/>
      <c r="AC213" s="1338"/>
      <c r="AD213" s="1338"/>
      <c r="AE213" s="1338"/>
      <c r="AF213" s="1338"/>
      <c r="AG213" s="1335"/>
      <c r="AH213" s="1338"/>
      <c r="AI213" s="1338"/>
      <c r="AJ213" s="1339"/>
      <c r="AK213" s="1338"/>
      <c r="AL213" s="1335"/>
      <c r="AM213" s="1338"/>
      <c r="AN213" s="1338"/>
      <c r="AO213" s="1338"/>
      <c r="AP213" s="1338"/>
      <c r="AQ213" s="1335"/>
      <c r="AR213" s="1338"/>
      <c r="AS213" s="1338"/>
      <c r="AT213" s="1340"/>
      <c r="AU213" s="1338"/>
    </row>
    <row r="214" ht="12.75" customHeight="1">
      <c r="A214" s="1334"/>
      <c r="B214" s="1334"/>
      <c r="C214" s="1335"/>
      <c r="D214" s="1336"/>
      <c r="E214" s="1335"/>
      <c r="F214" s="1330"/>
      <c r="G214" s="1330"/>
      <c r="H214" s="1330"/>
      <c r="I214" s="1330"/>
      <c r="J214" s="1330"/>
      <c r="K214" s="1335"/>
      <c r="L214" s="1330"/>
      <c r="M214" s="1330"/>
      <c r="N214" s="1330"/>
      <c r="O214" s="1330"/>
      <c r="P214" s="1330"/>
      <c r="Q214" s="1335"/>
      <c r="R214" s="1338"/>
      <c r="S214" s="1338"/>
      <c r="T214" s="1338"/>
      <c r="U214" s="1338"/>
      <c r="V214" s="1335"/>
      <c r="W214" s="1335"/>
      <c r="X214" s="1335"/>
      <c r="Y214" s="1335"/>
      <c r="Z214" s="1335"/>
      <c r="AA214" s="1335"/>
      <c r="AB214" s="1335"/>
      <c r="AC214" s="1338"/>
      <c r="AD214" s="1338"/>
      <c r="AE214" s="1338"/>
      <c r="AF214" s="1338"/>
      <c r="AG214" s="1335"/>
      <c r="AH214" s="1338"/>
      <c r="AI214" s="1338"/>
      <c r="AJ214" s="1339"/>
      <c r="AK214" s="1338"/>
      <c r="AL214" s="1335"/>
      <c r="AM214" s="1338"/>
      <c r="AN214" s="1338"/>
      <c r="AO214" s="1338"/>
      <c r="AP214" s="1338"/>
      <c r="AQ214" s="1335"/>
      <c r="AR214" s="1338"/>
      <c r="AS214" s="1338"/>
      <c r="AT214" s="1340"/>
      <c r="AU214" s="1338"/>
    </row>
    <row r="215" ht="12.75" customHeight="1">
      <c r="A215" s="1334"/>
      <c r="B215" s="1334"/>
      <c r="C215" s="1335"/>
      <c r="D215" s="1336"/>
      <c r="E215" s="1335"/>
      <c r="F215" s="1330"/>
      <c r="G215" s="1330"/>
      <c r="H215" s="1330"/>
      <c r="I215" s="1330"/>
      <c r="J215" s="1330"/>
      <c r="K215" s="1335"/>
      <c r="L215" s="1330"/>
      <c r="M215" s="1330"/>
      <c r="N215" s="1330"/>
      <c r="O215" s="1330"/>
      <c r="P215" s="1330"/>
      <c r="Q215" s="1335"/>
      <c r="R215" s="1338"/>
      <c r="S215" s="1338"/>
      <c r="T215" s="1338"/>
      <c r="U215" s="1338"/>
      <c r="V215" s="1335"/>
      <c r="W215" s="1335"/>
      <c r="X215" s="1335"/>
      <c r="Y215" s="1335"/>
      <c r="Z215" s="1335"/>
      <c r="AA215" s="1335"/>
      <c r="AB215" s="1335"/>
      <c r="AC215" s="1338"/>
      <c r="AD215" s="1338"/>
      <c r="AE215" s="1338"/>
      <c r="AF215" s="1338"/>
      <c r="AG215" s="1335"/>
      <c r="AH215" s="1338"/>
      <c r="AI215" s="1338"/>
      <c r="AJ215" s="1339"/>
      <c r="AK215" s="1338"/>
      <c r="AL215" s="1335"/>
      <c r="AM215" s="1338"/>
      <c r="AN215" s="1338"/>
      <c r="AO215" s="1338"/>
      <c r="AP215" s="1338"/>
      <c r="AQ215" s="1335"/>
      <c r="AR215" s="1338"/>
      <c r="AS215" s="1338"/>
      <c r="AT215" s="1340"/>
      <c r="AU215" s="1338"/>
    </row>
    <row r="216" ht="12.75" customHeight="1">
      <c r="A216" s="1334"/>
      <c r="B216" s="1334"/>
      <c r="C216" s="1335"/>
      <c r="D216" s="1336"/>
      <c r="E216" s="1335"/>
      <c r="F216" s="1330"/>
      <c r="G216" s="1330"/>
      <c r="H216" s="1330"/>
      <c r="I216" s="1330"/>
      <c r="J216" s="1330"/>
      <c r="K216" s="1335"/>
      <c r="L216" s="1330"/>
      <c r="M216" s="1330"/>
      <c r="N216" s="1330"/>
      <c r="O216" s="1330"/>
      <c r="P216" s="1330"/>
      <c r="Q216" s="1335"/>
      <c r="R216" s="1338"/>
      <c r="S216" s="1338"/>
      <c r="T216" s="1338"/>
      <c r="U216" s="1338"/>
      <c r="V216" s="1335"/>
      <c r="W216" s="1335"/>
      <c r="X216" s="1335"/>
      <c r="Y216" s="1335"/>
      <c r="Z216" s="1335"/>
      <c r="AA216" s="1335"/>
      <c r="AB216" s="1335"/>
      <c r="AC216" s="1338"/>
      <c r="AD216" s="1338"/>
      <c r="AE216" s="1338"/>
      <c r="AF216" s="1338"/>
      <c r="AG216" s="1335"/>
      <c r="AH216" s="1338"/>
      <c r="AI216" s="1338"/>
      <c r="AJ216" s="1339"/>
      <c r="AK216" s="1338"/>
      <c r="AL216" s="1335"/>
      <c r="AM216" s="1338"/>
      <c r="AN216" s="1338"/>
      <c r="AO216" s="1338"/>
      <c r="AP216" s="1338"/>
      <c r="AQ216" s="1335"/>
      <c r="AR216" s="1338"/>
      <c r="AS216" s="1338"/>
      <c r="AT216" s="1340"/>
      <c r="AU216" s="1338"/>
    </row>
    <row r="217" ht="12.75" customHeight="1">
      <c r="A217" s="1334"/>
      <c r="B217" s="1334"/>
      <c r="C217" s="1335"/>
      <c r="D217" s="1336"/>
      <c r="E217" s="1335"/>
      <c r="F217" s="1330"/>
      <c r="G217" s="1330"/>
      <c r="H217" s="1330"/>
      <c r="I217" s="1330"/>
      <c r="J217" s="1330"/>
      <c r="K217" s="1335"/>
      <c r="L217" s="1330"/>
      <c r="M217" s="1330"/>
      <c r="N217" s="1330"/>
      <c r="O217" s="1330"/>
      <c r="P217" s="1330"/>
      <c r="Q217" s="1335"/>
      <c r="R217" s="1338"/>
      <c r="S217" s="1338"/>
      <c r="T217" s="1338"/>
      <c r="U217" s="1338"/>
      <c r="V217" s="1335"/>
      <c r="W217" s="1335"/>
      <c r="X217" s="1335"/>
      <c r="Y217" s="1335"/>
      <c r="Z217" s="1335"/>
      <c r="AA217" s="1335"/>
      <c r="AB217" s="1335"/>
      <c r="AC217" s="1338"/>
      <c r="AD217" s="1338"/>
      <c r="AE217" s="1338"/>
      <c r="AF217" s="1338"/>
      <c r="AG217" s="1335"/>
      <c r="AH217" s="1338"/>
      <c r="AI217" s="1338"/>
      <c r="AJ217" s="1339"/>
      <c r="AK217" s="1338"/>
      <c r="AL217" s="1335"/>
      <c r="AM217" s="1338"/>
      <c r="AN217" s="1338"/>
      <c r="AO217" s="1338"/>
      <c r="AP217" s="1338"/>
      <c r="AQ217" s="1335"/>
      <c r="AR217" s="1338"/>
      <c r="AS217" s="1338"/>
      <c r="AT217" s="1340"/>
      <c r="AU217" s="1338"/>
    </row>
    <row r="218" ht="12.75" customHeight="1">
      <c r="A218" s="1334"/>
      <c r="B218" s="1334"/>
      <c r="C218" s="1335"/>
      <c r="D218" s="1336"/>
      <c r="E218" s="1335"/>
      <c r="F218" s="1330"/>
      <c r="G218" s="1330"/>
      <c r="H218" s="1330"/>
      <c r="I218" s="1330"/>
      <c r="J218" s="1330"/>
      <c r="K218" s="1335"/>
      <c r="L218" s="1330"/>
      <c r="M218" s="1330"/>
      <c r="N218" s="1330"/>
      <c r="O218" s="1330"/>
      <c r="P218" s="1330"/>
      <c r="Q218" s="1335"/>
      <c r="R218" s="1338"/>
      <c r="S218" s="1338"/>
      <c r="T218" s="1338"/>
      <c r="U218" s="1338"/>
      <c r="V218" s="1335"/>
      <c r="W218" s="1335"/>
      <c r="X218" s="1335"/>
      <c r="Y218" s="1335"/>
      <c r="Z218" s="1335"/>
      <c r="AA218" s="1335"/>
      <c r="AB218" s="1335"/>
      <c r="AC218" s="1338"/>
      <c r="AD218" s="1338"/>
      <c r="AE218" s="1338"/>
      <c r="AF218" s="1338"/>
      <c r="AG218" s="1335"/>
      <c r="AH218" s="1338"/>
      <c r="AI218" s="1338"/>
      <c r="AJ218" s="1339"/>
      <c r="AK218" s="1338"/>
      <c r="AL218" s="1335"/>
      <c r="AM218" s="1338"/>
      <c r="AN218" s="1338"/>
      <c r="AO218" s="1338"/>
      <c r="AP218" s="1338"/>
      <c r="AQ218" s="1335"/>
      <c r="AR218" s="1338"/>
      <c r="AS218" s="1338"/>
      <c r="AT218" s="1340"/>
      <c r="AU218" s="1338"/>
    </row>
    <row r="219" ht="12.75" customHeight="1">
      <c r="A219" s="1334"/>
      <c r="B219" s="1334"/>
      <c r="C219" s="1335"/>
      <c r="D219" s="1336"/>
      <c r="E219" s="1335"/>
      <c r="F219" s="1330"/>
      <c r="G219" s="1330"/>
      <c r="H219" s="1330"/>
      <c r="I219" s="1330"/>
      <c r="J219" s="1330"/>
      <c r="K219" s="1335"/>
      <c r="L219" s="1330"/>
      <c r="M219" s="1330"/>
      <c r="N219" s="1330"/>
      <c r="O219" s="1330"/>
      <c r="P219" s="1330"/>
      <c r="Q219" s="1335"/>
      <c r="R219" s="1338"/>
      <c r="S219" s="1338"/>
      <c r="T219" s="1338"/>
      <c r="U219" s="1338"/>
      <c r="V219" s="1335"/>
      <c r="W219" s="1335"/>
      <c r="X219" s="1335"/>
      <c r="Y219" s="1335"/>
      <c r="Z219" s="1335"/>
      <c r="AA219" s="1335"/>
      <c r="AB219" s="1335"/>
      <c r="AC219" s="1338"/>
      <c r="AD219" s="1338"/>
      <c r="AE219" s="1338"/>
      <c r="AF219" s="1338"/>
      <c r="AG219" s="1335"/>
      <c r="AH219" s="1338"/>
      <c r="AI219" s="1338"/>
      <c r="AJ219" s="1339"/>
      <c r="AK219" s="1338"/>
      <c r="AL219" s="1335"/>
      <c r="AM219" s="1338"/>
      <c r="AN219" s="1338"/>
      <c r="AO219" s="1338"/>
      <c r="AP219" s="1338"/>
      <c r="AQ219" s="1335"/>
      <c r="AR219" s="1338"/>
      <c r="AS219" s="1338"/>
      <c r="AT219" s="1340"/>
      <c r="AU219" s="1338"/>
    </row>
    <row r="220" ht="12.75" customHeight="1">
      <c r="A220" s="1334"/>
      <c r="B220" s="1334"/>
      <c r="C220" s="1335"/>
      <c r="D220" s="1336"/>
      <c r="E220" s="1335"/>
      <c r="F220" s="1330"/>
      <c r="G220" s="1330"/>
      <c r="H220" s="1330"/>
      <c r="I220" s="1330"/>
      <c r="J220" s="1330"/>
      <c r="K220" s="1335"/>
      <c r="L220" s="1330"/>
      <c r="M220" s="1330"/>
      <c r="N220" s="1330"/>
      <c r="O220" s="1330"/>
      <c r="P220" s="1330"/>
      <c r="Q220" s="1335"/>
      <c r="R220" s="1338"/>
      <c r="S220" s="1338"/>
      <c r="T220" s="1338"/>
      <c r="U220" s="1338"/>
      <c r="V220" s="1335"/>
      <c r="W220" s="1335"/>
      <c r="X220" s="1335"/>
      <c r="Y220" s="1335"/>
      <c r="Z220" s="1335"/>
      <c r="AA220" s="1335"/>
      <c r="AB220" s="1335"/>
      <c r="AC220" s="1338"/>
      <c r="AD220" s="1338"/>
      <c r="AE220" s="1338"/>
      <c r="AF220" s="1338"/>
      <c r="AG220" s="1335"/>
      <c r="AH220" s="1338"/>
      <c r="AI220" s="1338"/>
      <c r="AJ220" s="1339"/>
      <c r="AK220" s="1338"/>
      <c r="AL220" s="1335"/>
      <c r="AM220" s="1338"/>
      <c r="AN220" s="1338"/>
      <c r="AO220" s="1338"/>
      <c r="AP220" s="1338"/>
      <c r="AQ220" s="1335"/>
      <c r="AR220" s="1338"/>
      <c r="AS220" s="1338"/>
      <c r="AT220" s="1340"/>
      <c r="AU220" s="1338"/>
    </row>
    <row r="221" ht="12.75" customHeight="1">
      <c r="A221" s="1334"/>
      <c r="B221" s="1334"/>
      <c r="C221" s="1335"/>
      <c r="D221" s="1336"/>
      <c r="E221" s="1335"/>
      <c r="F221" s="1330"/>
      <c r="G221" s="1330"/>
      <c r="H221" s="1330"/>
      <c r="I221" s="1330"/>
      <c r="J221" s="1330"/>
      <c r="K221" s="1335"/>
      <c r="L221" s="1330"/>
      <c r="M221" s="1330"/>
      <c r="N221" s="1330"/>
      <c r="O221" s="1330"/>
      <c r="P221" s="1330"/>
      <c r="Q221" s="1335"/>
      <c r="R221" s="1338"/>
      <c r="S221" s="1338"/>
      <c r="T221" s="1338"/>
      <c r="U221" s="1338"/>
      <c r="V221" s="1335"/>
      <c r="W221" s="1335"/>
      <c r="X221" s="1335"/>
      <c r="Y221" s="1335"/>
      <c r="Z221" s="1335"/>
      <c r="AA221" s="1335"/>
      <c r="AB221" s="1335"/>
      <c r="AC221" s="1338"/>
      <c r="AD221" s="1338"/>
      <c r="AE221" s="1338"/>
      <c r="AF221" s="1338"/>
      <c r="AG221" s="1335"/>
      <c r="AH221" s="1338"/>
      <c r="AI221" s="1338"/>
      <c r="AJ221" s="1339"/>
      <c r="AK221" s="1338"/>
      <c r="AL221" s="1335"/>
      <c r="AM221" s="1338"/>
      <c r="AN221" s="1338"/>
      <c r="AO221" s="1338"/>
      <c r="AP221" s="1338"/>
      <c r="AQ221" s="1335"/>
      <c r="AR221" s="1338"/>
      <c r="AS221" s="1338"/>
      <c r="AT221" s="1340"/>
      <c r="AU221" s="1338"/>
    </row>
    <row r="222" ht="12.75" customHeight="1">
      <c r="A222" s="1334"/>
      <c r="B222" s="1334"/>
      <c r="C222" s="1335"/>
      <c r="D222" s="1336"/>
      <c r="E222" s="1335"/>
      <c r="F222" s="1330"/>
      <c r="G222" s="1330"/>
      <c r="H222" s="1330"/>
      <c r="I222" s="1330"/>
      <c r="J222" s="1330"/>
      <c r="K222" s="1335"/>
      <c r="L222" s="1330"/>
      <c r="M222" s="1330"/>
      <c r="N222" s="1330"/>
      <c r="O222" s="1330"/>
      <c r="P222" s="1330"/>
      <c r="Q222" s="1335"/>
      <c r="R222" s="1338"/>
      <c r="S222" s="1338"/>
      <c r="T222" s="1338"/>
      <c r="U222" s="1338"/>
      <c r="V222" s="1335"/>
      <c r="W222" s="1335"/>
      <c r="X222" s="1335"/>
      <c r="Y222" s="1335"/>
      <c r="Z222" s="1335"/>
      <c r="AA222" s="1335"/>
      <c r="AB222" s="1335"/>
      <c r="AC222" s="1338"/>
      <c r="AD222" s="1338"/>
      <c r="AE222" s="1338"/>
      <c r="AF222" s="1338"/>
      <c r="AG222" s="1335"/>
      <c r="AH222" s="1338"/>
      <c r="AI222" s="1338"/>
      <c r="AJ222" s="1339"/>
      <c r="AK222" s="1338"/>
      <c r="AL222" s="1335"/>
      <c r="AM222" s="1338"/>
      <c r="AN222" s="1338"/>
      <c r="AO222" s="1338"/>
      <c r="AP222" s="1338"/>
      <c r="AQ222" s="1335"/>
      <c r="AR222" s="1338"/>
      <c r="AS222" s="1338"/>
      <c r="AT222" s="1340"/>
      <c r="AU222" s="1338"/>
    </row>
    <row r="223" ht="12.75" customHeight="1">
      <c r="A223" s="1334"/>
      <c r="B223" s="1334"/>
      <c r="C223" s="1335"/>
      <c r="D223" s="1336"/>
      <c r="E223" s="1335"/>
      <c r="F223" s="1330"/>
      <c r="G223" s="1330"/>
      <c r="H223" s="1330"/>
      <c r="I223" s="1330"/>
      <c r="J223" s="1330"/>
      <c r="K223" s="1335"/>
      <c r="L223" s="1330"/>
      <c r="M223" s="1330"/>
      <c r="N223" s="1330"/>
      <c r="O223" s="1330"/>
      <c r="P223" s="1330"/>
      <c r="Q223" s="1335"/>
      <c r="R223" s="1338"/>
      <c r="S223" s="1338"/>
      <c r="T223" s="1338"/>
      <c r="U223" s="1338"/>
      <c r="V223" s="1335"/>
      <c r="W223" s="1335"/>
      <c r="X223" s="1335"/>
      <c r="Y223" s="1335"/>
      <c r="Z223" s="1335"/>
      <c r="AA223" s="1335"/>
      <c r="AB223" s="1335"/>
      <c r="AC223" s="1338"/>
      <c r="AD223" s="1338"/>
      <c r="AE223" s="1338"/>
      <c r="AF223" s="1338"/>
      <c r="AG223" s="1335"/>
      <c r="AH223" s="1338"/>
      <c r="AI223" s="1338"/>
      <c r="AJ223" s="1339"/>
      <c r="AK223" s="1338"/>
      <c r="AL223" s="1335"/>
      <c r="AM223" s="1338"/>
      <c r="AN223" s="1338"/>
      <c r="AO223" s="1338"/>
      <c r="AP223" s="1338"/>
      <c r="AQ223" s="1335"/>
      <c r="AR223" s="1338"/>
      <c r="AS223" s="1338"/>
      <c r="AT223" s="1340"/>
      <c r="AU223" s="1338"/>
    </row>
    <row r="224" ht="12.75" customHeight="1">
      <c r="A224" s="1334"/>
      <c r="B224" s="1334"/>
      <c r="C224" s="1335"/>
      <c r="D224" s="1336"/>
      <c r="E224" s="1335"/>
      <c r="F224" s="1330"/>
      <c r="G224" s="1330"/>
      <c r="H224" s="1330"/>
      <c r="I224" s="1330"/>
      <c r="J224" s="1330"/>
      <c r="K224" s="1335"/>
      <c r="L224" s="1330"/>
      <c r="M224" s="1330"/>
      <c r="N224" s="1330"/>
      <c r="O224" s="1330"/>
      <c r="P224" s="1330"/>
      <c r="Q224" s="1335"/>
      <c r="R224" s="1338"/>
      <c r="S224" s="1338"/>
      <c r="T224" s="1338"/>
      <c r="U224" s="1338"/>
      <c r="V224" s="1335"/>
      <c r="W224" s="1335"/>
      <c r="X224" s="1335"/>
      <c r="Y224" s="1335"/>
      <c r="Z224" s="1335"/>
      <c r="AA224" s="1335"/>
      <c r="AB224" s="1335"/>
      <c r="AC224" s="1338"/>
      <c r="AD224" s="1338"/>
      <c r="AE224" s="1338"/>
      <c r="AF224" s="1338"/>
      <c r="AG224" s="1335"/>
      <c r="AH224" s="1338"/>
      <c r="AI224" s="1338"/>
      <c r="AJ224" s="1339"/>
      <c r="AK224" s="1338"/>
      <c r="AL224" s="1335"/>
      <c r="AM224" s="1338"/>
      <c r="AN224" s="1338"/>
      <c r="AO224" s="1338"/>
      <c r="AP224" s="1338"/>
      <c r="AQ224" s="1335"/>
      <c r="AR224" s="1338"/>
      <c r="AS224" s="1338"/>
      <c r="AT224" s="1340"/>
      <c r="AU224" s="1338"/>
    </row>
    <row r="225" ht="12.75" customHeight="1">
      <c r="A225" s="1334"/>
      <c r="B225" s="1334"/>
      <c r="C225" s="1335"/>
      <c r="D225" s="1336"/>
      <c r="E225" s="1335"/>
      <c r="F225" s="1330"/>
      <c r="G225" s="1330"/>
      <c r="H225" s="1330"/>
      <c r="I225" s="1330"/>
      <c r="J225" s="1330"/>
      <c r="K225" s="1335"/>
      <c r="L225" s="1330"/>
      <c r="M225" s="1330"/>
      <c r="N225" s="1330"/>
      <c r="O225" s="1330"/>
      <c r="P225" s="1330"/>
      <c r="Q225" s="1335"/>
      <c r="R225" s="1338"/>
      <c r="S225" s="1338"/>
      <c r="T225" s="1338"/>
      <c r="U225" s="1338"/>
      <c r="V225" s="1335"/>
      <c r="W225" s="1335"/>
      <c r="X225" s="1335"/>
      <c r="Y225" s="1335"/>
      <c r="Z225" s="1335"/>
      <c r="AA225" s="1335"/>
      <c r="AB225" s="1335"/>
      <c r="AC225" s="1338"/>
      <c r="AD225" s="1338"/>
      <c r="AE225" s="1338"/>
      <c r="AF225" s="1338"/>
      <c r="AG225" s="1335"/>
      <c r="AH225" s="1338"/>
      <c r="AI225" s="1338"/>
      <c r="AJ225" s="1339"/>
      <c r="AK225" s="1338"/>
      <c r="AL225" s="1335"/>
      <c r="AM225" s="1338"/>
      <c r="AN225" s="1338"/>
      <c r="AO225" s="1338"/>
      <c r="AP225" s="1338"/>
      <c r="AQ225" s="1335"/>
      <c r="AR225" s="1338"/>
      <c r="AS225" s="1338"/>
      <c r="AT225" s="1340"/>
      <c r="AU225" s="1338"/>
    </row>
    <row r="226" ht="12.75" customHeight="1">
      <c r="A226" s="1334"/>
      <c r="B226" s="1334"/>
      <c r="C226" s="1335"/>
      <c r="D226" s="1336"/>
      <c r="E226" s="1335"/>
      <c r="F226" s="1330"/>
      <c r="G226" s="1330"/>
      <c r="H226" s="1330"/>
      <c r="I226" s="1330"/>
      <c r="J226" s="1330"/>
      <c r="K226" s="1335"/>
      <c r="L226" s="1330"/>
      <c r="M226" s="1330"/>
      <c r="N226" s="1330"/>
      <c r="O226" s="1330"/>
      <c r="P226" s="1330"/>
      <c r="Q226" s="1335"/>
      <c r="R226" s="1338"/>
      <c r="S226" s="1338"/>
      <c r="T226" s="1338"/>
      <c r="U226" s="1338"/>
      <c r="V226" s="1335"/>
      <c r="W226" s="1335"/>
      <c r="X226" s="1335"/>
      <c r="Y226" s="1335"/>
      <c r="Z226" s="1335"/>
      <c r="AA226" s="1335"/>
      <c r="AB226" s="1335"/>
      <c r="AC226" s="1338"/>
      <c r="AD226" s="1338"/>
      <c r="AE226" s="1338"/>
      <c r="AF226" s="1338"/>
      <c r="AG226" s="1335"/>
      <c r="AH226" s="1338"/>
      <c r="AI226" s="1338"/>
      <c r="AJ226" s="1339"/>
      <c r="AK226" s="1338"/>
      <c r="AL226" s="1335"/>
      <c r="AM226" s="1338"/>
      <c r="AN226" s="1338"/>
      <c r="AO226" s="1338"/>
      <c r="AP226" s="1338"/>
      <c r="AQ226" s="1335"/>
      <c r="AR226" s="1338"/>
      <c r="AS226" s="1338"/>
      <c r="AT226" s="1340"/>
      <c r="AU226" s="1338"/>
    </row>
    <row r="227" ht="12.75" customHeight="1">
      <c r="A227" s="1334"/>
      <c r="B227" s="1334"/>
      <c r="C227" s="1335"/>
      <c r="D227" s="1336"/>
      <c r="E227" s="1335"/>
      <c r="F227" s="1330"/>
      <c r="G227" s="1330"/>
      <c r="H227" s="1330"/>
      <c r="I227" s="1330"/>
      <c r="J227" s="1330"/>
      <c r="K227" s="1335"/>
      <c r="L227" s="1330"/>
      <c r="M227" s="1330"/>
      <c r="N227" s="1330"/>
      <c r="O227" s="1330"/>
      <c r="P227" s="1330"/>
      <c r="Q227" s="1335"/>
      <c r="R227" s="1338"/>
      <c r="S227" s="1338"/>
      <c r="T227" s="1338"/>
      <c r="U227" s="1338"/>
      <c r="V227" s="1335"/>
      <c r="W227" s="1335"/>
      <c r="X227" s="1335"/>
      <c r="Y227" s="1335"/>
      <c r="Z227" s="1335"/>
      <c r="AA227" s="1335"/>
      <c r="AB227" s="1335"/>
      <c r="AC227" s="1338"/>
      <c r="AD227" s="1338"/>
      <c r="AE227" s="1338"/>
      <c r="AF227" s="1338"/>
      <c r="AG227" s="1335"/>
      <c r="AH227" s="1338"/>
      <c r="AI227" s="1338"/>
      <c r="AJ227" s="1339"/>
      <c r="AK227" s="1338"/>
      <c r="AL227" s="1335"/>
      <c r="AM227" s="1338"/>
      <c r="AN227" s="1338"/>
      <c r="AO227" s="1338"/>
      <c r="AP227" s="1338"/>
      <c r="AQ227" s="1335"/>
      <c r="AR227" s="1338"/>
      <c r="AS227" s="1338"/>
      <c r="AT227" s="1340"/>
      <c r="AU227" s="1338"/>
    </row>
    <row r="228" ht="12.75" customHeight="1">
      <c r="A228" s="1334"/>
      <c r="B228" s="1334"/>
      <c r="C228" s="1335"/>
      <c r="D228" s="1336"/>
      <c r="E228" s="1335"/>
      <c r="F228" s="1330"/>
      <c r="G228" s="1330"/>
      <c r="H228" s="1330"/>
      <c r="I228" s="1330"/>
      <c r="J228" s="1330"/>
      <c r="K228" s="1335"/>
      <c r="L228" s="1330"/>
      <c r="M228" s="1330"/>
      <c r="N228" s="1330"/>
      <c r="O228" s="1330"/>
      <c r="P228" s="1330"/>
      <c r="Q228" s="1335"/>
      <c r="R228" s="1338"/>
      <c r="S228" s="1338"/>
      <c r="T228" s="1338"/>
      <c r="U228" s="1338"/>
      <c r="V228" s="1335"/>
      <c r="W228" s="1335"/>
      <c r="X228" s="1335"/>
      <c r="Y228" s="1335"/>
      <c r="Z228" s="1335"/>
      <c r="AA228" s="1335"/>
      <c r="AB228" s="1335"/>
      <c r="AC228" s="1338"/>
      <c r="AD228" s="1338"/>
      <c r="AE228" s="1338"/>
      <c r="AF228" s="1338"/>
      <c r="AG228" s="1335"/>
      <c r="AH228" s="1338"/>
      <c r="AI228" s="1338"/>
      <c r="AJ228" s="1339"/>
      <c r="AK228" s="1338"/>
      <c r="AL228" s="1335"/>
      <c r="AM228" s="1338"/>
      <c r="AN228" s="1338"/>
      <c r="AO228" s="1338"/>
      <c r="AP228" s="1338"/>
      <c r="AQ228" s="1335"/>
      <c r="AR228" s="1338"/>
      <c r="AS228" s="1338"/>
      <c r="AT228" s="1340"/>
      <c r="AU228" s="1338"/>
    </row>
    <row r="229" ht="12.75" customHeight="1">
      <c r="A229" s="1334"/>
      <c r="B229" s="1334"/>
      <c r="C229" s="1335"/>
      <c r="D229" s="1336"/>
      <c r="E229" s="1335"/>
      <c r="F229" s="1330"/>
      <c r="G229" s="1330"/>
      <c r="H229" s="1330"/>
      <c r="I229" s="1330"/>
      <c r="J229" s="1330"/>
      <c r="K229" s="1335"/>
      <c r="L229" s="1330"/>
      <c r="M229" s="1330"/>
      <c r="N229" s="1330"/>
      <c r="O229" s="1330"/>
      <c r="P229" s="1330"/>
      <c r="Q229" s="1335"/>
      <c r="R229" s="1338"/>
      <c r="S229" s="1338"/>
      <c r="T229" s="1338"/>
      <c r="U229" s="1338"/>
      <c r="V229" s="1335"/>
      <c r="W229" s="1335"/>
      <c r="X229" s="1335"/>
      <c r="Y229" s="1335"/>
      <c r="Z229" s="1335"/>
      <c r="AA229" s="1335"/>
      <c r="AB229" s="1335"/>
      <c r="AC229" s="1338"/>
      <c r="AD229" s="1338"/>
      <c r="AE229" s="1338"/>
      <c r="AF229" s="1338"/>
      <c r="AG229" s="1335"/>
      <c r="AH229" s="1338"/>
      <c r="AI229" s="1338"/>
      <c r="AJ229" s="1339"/>
      <c r="AK229" s="1338"/>
      <c r="AL229" s="1335"/>
      <c r="AM229" s="1338"/>
      <c r="AN229" s="1338"/>
      <c r="AO229" s="1338"/>
      <c r="AP229" s="1338"/>
      <c r="AQ229" s="1335"/>
      <c r="AR229" s="1338"/>
      <c r="AS229" s="1338"/>
      <c r="AT229" s="1340"/>
      <c r="AU229" s="1338"/>
    </row>
    <row r="230" ht="12.75" customHeight="1">
      <c r="A230" s="1334"/>
      <c r="B230" s="1334"/>
      <c r="C230" s="1335"/>
      <c r="D230" s="1336"/>
      <c r="E230" s="1335"/>
      <c r="F230" s="1330"/>
      <c r="G230" s="1330"/>
      <c r="H230" s="1330"/>
      <c r="I230" s="1330"/>
      <c r="J230" s="1330"/>
      <c r="K230" s="1335"/>
      <c r="L230" s="1330"/>
      <c r="M230" s="1330"/>
      <c r="N230" s="1330"/>
      <c r="O230" s="1330"/>
      <c r="P230" s="1330"/>
      <c r="Q230" s="1335"/>
      <c r="R230" s="1338"/>
      <c r="S230" s="1338"/>
      <c r="T230" s="1338"/>
      <c r="U230" s="1338"/>
      <c r="V230" s="1335"/>
      <c r="W230" s="1335"/>
      <c r="X230" s="1335"/>
      <c r="Y230" s="1335"/>
      <c r="Z230" s="1335"/>
      <c r="AA230" s="1335"/>
      <c r="AB230" s="1335"/>
      <c r="AC230" s="1338"/>
      <c r="AD230" s="1338"/>
      <c r="AE230" s="1338"/>
      <c r="AF230" s="1338"/>
      <c r="AG230" s="1335"/>
      <c r="AH230" s="1338"/>
      <c r="AI230" s="1338"/>
      <c r="AJ230" s="1339"/>
      <c r="AK230" s="1338"/>
      <c r="AL230" s="1335"/>
      <c r="AM230" s="1338"/>
      <c r="AN230" s="1338"/>
      <c r="AO230" s="1338"/>
      <c r="AP230" s="1338"/>
      <c r="AQ230" s="1335"/>
      <c r="AR230" s="1338"/>
      <c r="AS230" s="1338"/>
      <c r="AT230" s="1340"/>
      <c r="AU230" s="1338"/>
    </row>
    <row r="231" ht="12.75" customHeight="1">
      <c r="A231" s="1334"/>
      <c r="B231" s="1334"/>
      <c r="C231" s="1335"/>
      <c r="D231" s="1336"/>
      <c r="E231" s="1335"/>
      <c r="F231" s="1330"/>
      <c r="G231" s="1330"/>
      <c r="H231" s="1330"/>
      <c r="I231" s="1330"/>
      <c r="J231" s="1330"/>
      <c r="K231" s="1335"/>
      <c r="L231" s="1330"/>
      <c r="M231" s="1330"/>
      <c r="N231" s="1330"/>
      <c r="O231" s="1330"/>
      <c r="P231" s="1330"/>
      <c r="Q231" s="1335"/>
      <c r="R231" s="1338"/>
      <c r="S231" s="1338"/>
      <c r="T231" s="1338"/>
      <c r="U231" s="1338"/>
      <c r="V231" s="1335"/>
      <c r="W231" s="1335"/>
      <c r="X231" s="1335"/>
      <c r="Y231" s="1335"/>
      <c r="Z231" s="1335"/>
      <c r="AA231" s="1335"/>
      <c r="AB231" s="1335"/>
      <c r="AC231" s="1338"/>
      <c r="AD231" s="1338"/>
      <c r="AE231" s="1338"/>
      <c r="AF231" s="1338"/>
      <c r="AG231" s="1335"/>
      <c r="AH231" s="1338"/>
      <c r="AI231" s="1338"/>
      <c r="AJ231" s="1339"/>
      <c r="AK231" s="1338"/>
      <c r="AL231" s="1335"/>
      <c r="AM231" s="1338"/>
      <c r="AN231" s="1338"/>
      <c r="AO231" s="1338"/>
      <c r="AP231" s="1338"/>
      <c r="AQ231" s="1335"/>
      <c r="AR231" s="1338"/>
      <c r="AS231" s="1338"/>
      <c r="AT231" s="1340"/>
      <c r="AU231" s="1338"/>
    </row>
    <row r="232" ht="12.75" customHeight="1">
      <c r="A232" s="1334"/>
      <c r="B232" s="1334"/>
      <c r="C232" s="1335"/>
      <c r="D232" s="1336"/>
      <c r="E232" s="1335"/>
      <c r="F232" s="1330"/>
      <c r="G232" s="1330"/>
      <c r="H232" s="1330"/>
      <c r="I232" s="1330"/>
      <c r="J232" s="1330"/>
      <c r="K232" s="1335"/>
      <c r="L232" s="1330"/>
      <c r="M232" s="1330"/>
      <c r="N232" s="1330"/>
      <c r="O232" s="1330"/>
      <c r="P232" s="1330"/>
      <c r="Q232" s="1335"/>
      <c r="R232" s="1338"/>
      <c r="S232" s="1338"/>
      <c r="T232" s="1338"/>
      <c r="U232" s="1338"/>
      <c r="V232" s="1335"/>
      <c r="W232" s="1335"/>
      <c r="X232" s="1335"/>
      <c r="Y232" s="1335"/>
      <c r="Z232" s="1335"/>
      <c r="AA232" s="1335"/>
      <c r="AB232" s="1335"/>
      <c r="AC232" s="1338"/>
      <c r="AD232" s="1338"/>
      <c r="AE232" s="1338"/>
      <c r="AF232" s="1338"/>
      <c r="AG232" s="1335"/>
      <c r="AH232" s="1338"/>
      <c r="AI232" s="1338"/>
      <c r="AJ232" s="1339"/>
      <c r="AK232" s="1338"/>
      <c r="AL232" s="1335"/>
      <c r="AM232" s="1338"/>
      <c r="AN232" s="1338"/>
      <c r="AO232" s="1338"/>
      <c r="AP232" s="1338"/>
      <c r="AQ232" s="1335"/>
      <c r="AR232" s="1338"/>
      <c r="AS232" s="1338"/>
      <c r="AT232" s="1340"/>
      <c r="AU232" s="1338"/>
    </row>
    <row r="233" ht="12.75" customHeight="1">
      <c r="A233" s="1334"/>
      <c r="B233" s="1334"/>
      <c r="C233" s="1335"/>
      <c r="D233" s="1336"/>
      <c r="E233" s="1335"/>
      <c r="F233" s="1330"/>
      <c r="G233" s="1330"/>
      <c r="H233" s="1330"/>
      <c r="I233" s="1330"/>
      <c r="J233" s="1330"/>
      <c r="K233" s="1335"/>
      <c r="L233" s="1330"/>
      <c r="M233" s="1330"/>
      <c r="N233" s="1330"/>
      <c r="O233" s="1330"/>
      <c r="P233" s="1330"/>
      <c r="Q233" s="1335"/>
      <c r="R233" s="1338"/>
      <c r="S233" s="1338"/>
      <c r="T233" s="1338"/>
      <c r="U233" s="1338"/>
      <c r="V233" s="1335"/>
      <c r="W233" s="1335"/>
      <c r="X233" s="1335"/>
      <c r="Y233" s="1335"/>
      <c r="Z233" s="1335"/>
      <c r="AA233" s="1335"/>
      <c r="AB233" s="1335"/>
      <c r="AC233" s="1338"/>
      <c r="AD233" s="1338"/>
      <c r="AE233" s="1338"/>
      <c r="AF233" s="1338"/>
      <c r="AG233" s="1335"/>
      <c r="AH233" s="1338"/>
      <c r="AI233" s="1338"/>
      <c r="AJ233" s="1339"/>
      <c r="AK233" s="1338"/>
      <c r="AL233" s="1335"/>
      <c r="AM233" s="1338"/>
      <c r="AN233" s="1338"/>
      <c r="AO233" s="1338"/>
      <c r="AP233" s="1338"/>
      <c r="AQ233" s="1335"/>
      <c r="AR233" s="1338"/>
      <c r="AS233" s="1338"/>
      <c r="AT233" s="1340"/>
      <c r="AU233" s="1338"/>
    </row>
    <row r="234" ht="12.75" customHeight="1">
      <c r="A234" s="1334"/>
      <c r="B234" s="1334"/>
      <c r="C234" s="1335"/>
      <c r="D234" s="1336"/>
      <c r="E234" s="1335"/>
      <c r="F234" s="1330"/>
      <c r="G234" s="1330"/>
      <c r="H234" s="1330"/>
      <c r="I234" s="1330"/>
      <c r="J234" s="1330"/>
      <c r="K234" s="1335"/>
      <c r="L234" s="1330"/>
      <c r="M234" s="1330"/>
      <c r="N234" s="1330"/>
      <c r="O234" s="1330"/>
      <c r="P234" s="1330"/>
      <c r="Q234" s="1335"/>
      <c r="R234" s="1338"/>
      <c r="S234" s="1338"/>
      <c r="T234" s="1338"/>
      <c r="U234" s="1338"/>
      <c r="V234" s="1335"/>
      <c r="W234" s="1335"/>
      <c r="X234" s="1335"/>
      <c r="Y234" s="1335"/>
      <c r="Z234" s="1335"/>
      <c r="AA234" s="1335"/>
      <c r="AB234" s="1335"/>
      <c r="AC234" s="1338"/>
      <c r="AD234" s="1338"/>
      <c r="AE234" s="1338"/>
      <c r="AF234" s="1338"/>
      <c r="AG234" s="1335"/>
      <c r="AH234" s="1338"/>
      <c r="AI234" s="1338"/>
      <c r="AJ234" s="1339"/>
      <c r="AK234" s="1338"/>
      <c r="AL234" s="1335"/>
      <c r="AM234" s="1338"/>
      <c r="AN234" s="1338"/>
      <c r="AO234" s="1338"/>
      <c r="AP234" s="1338"/>
      <c r="AQ234" s="1335"/>
      <c r="AR234" s="1338"/>
      <c r="AS234" s="1338"/>
      <c r="AT234" s="1340"/>
      <c r="AU234" s="1338"/>
    </row>
    <row r="235" ht="12.75" customHeight="1">
      <c r="A235" s="1334"/>
      <c r="B235" s="1334"/>
      <c r="C235" s="1335"/>
      <c r="D235" s="1336"/>
      <c r="E235" s="1335"/>
      <c r="F235" s="1330"/>
      <c r="G235" s="1330"/>
      <c r="H235" s="1330"/>
      <c r="I235" s="1330"/>
      <c r="J235" s="1330"/>
      <c r="K235" s="1335"/>
      <c r="L235" s="1330"/>
      <c r="M235" s="1330"/>
      <c r="N235" s="1330"/>
      <c r="O235" s="1330"/>
      <c r="P235" s="1330"/>
      <c r="Q235" s="1335"/>
      <c r="R235" s="1338"/>
      <c r="S235" s="1338"/>
      <c r="T235" s="1338"/>
      <c r="U235" s="1338"/>
      <c r="V235" s="1335"/>
      <c r="W235" s="1335"/>
      <c r="X235" s="1335"/>
      <c r="Y235" s="1335"/>
      <c r="Z235" s="1335"/>
      <c r="AA235" s="1335"/>
      <c r="AB235" s="1335"/>
      <c r="AC235" s="1338"/>
      <c r="AD235" s="1338"/>
      <c r="AE235" s="1338"/>
      <c r="AF235" s="1338"/>
      <c r="AG235" s="1335"/>
      <c r="AH235" s="1338"/>
      <c r="AI235" s="1338"/>
      <c r="AJ235" s="1339"/>
      <c r="AK235" s="1338"/>
      <c r="AL235" s="1335"/>
      <c r="AM235" s="1338"/>
      <c r="AN235" s="1338"/>
      <c r="AO235" s="1338"/>
      <c r="AP235" s="1338"/>
      <c r="AQ235" s="1335"/>
      <c r="AR235" s="1338"/>
      <c r="AS235" s="1338"/>
      <c r="AT235" s="1340"/>
      <c r="AU235" s="1338"/>
    </row>
    <row r="236" ht="12.75" customHeight="1">
      <c r="A236" s="1334"/>
      <c r="B236" s="1334"/>
      <c r="C236" s="1335"/>
      <c r="D236" s="1336"/>
      <c r="E236" s="1335"/>
      <c r="F236" s="1338"/>
      <c r="G236" s="1338"/>
      <c r="H236" s="1338"/>
      <c r="I236" s="1338"/>
      <c r="J236" s="1338"/>
      <c r="K236" s="1335"/>
      <c r="L236" s="1330"/>
      <c r="M236" s="1330"/>
      <c r="N236" s="1330"/>
      <c r="O236" s="1330"/>
      <c r="P236" s="1330"/>
      <c r="Q236" s="1335"/>
      <c r="R236" s="1338"/>
      <c r="S236" s="1338"/>
      <c r="T236" s="1338"/>
      <c r="U236" s="1338"/>
      <c r="V236" s="1335"/>
      <c r="W236" s="1335"/>
      <c r="X236" s="1335"/>
      <c r="Y236" s="1335"/>
      <c r="Z236" s="1335"/>
      <c r="AA236" s="1335"/>
      <c r="AB236" s="1335"/>
      <c r="AC236" s="1338"/>
      <c r="AD236" s="1338"/>
      <c r="AE236" s="1338"/>
      <c r="AF236" s="1338"/>
      <c r="AG236" s="1335"/>
      <c r="AH236" s="1338"/>
      <c r="AI236" s="1338"/>
      <c r="AJ236" s="1339"/>
      <c r="AK236" s="1338"/>
      <c r="AL236" s="1335"/>
      <c r="AM236" s="1338"/>
      <c r="AN236" s="1338"/>
      <c r="AO236" s="1338"/>
      <c r="AP236" s="1338"/>
      <c r="AQ236" s="1335"/>
      <c r="AR236" s="1338"/>
      <c r="AS236" s="1338"/>
      <c r="AT236" s="1340"/>
      <c r="AU236" s="1338"/>
    </row>
    <row r="237" ht="12.75" customHeight="1">
      <c r="A237" s="1334"/>
      <c r="B237" s="1334"/>
      <c r="C237" s="1335"/>
      <c r="D237" s="1336"/>
      <c r="E237" s="1335"/>
      <c r="F237" s="1338"/>
      <c r="G237" s="1338"/>
      <c r="H237" s="1338"/>
      <c r="I237" s="1338"/>
      <c r="J237" s="1338"/>
      <c r="K237" s="1335"/>
      <c r="L237" s="1341"/>
      <c r="M237" s="1341"/>
      <c r="N237" s="1341"/>
      <c r="O237" s="1342"/>
      <c r="P237" s="1342"/>
      <c r="Q237" s="1335"/>
      <c r="R237" s="1338"/>
      <c r="S237" s="1338"/>
      <c r="T237" s="1338"/>
      <c r="U237" s="1338"/>
      <c r="V237" s="1335"/>
      <c r="W237" s="1335"/>
      <c r="X237" s="1335"/>
      <c r="Y237" s="1335"/>
      <c r="Z237" s="1335"/>
      <c r="AA237" s="1335"/>
      <c r="AB237" s="1335"/>
      <c r="AC237" s="1338"/>
      <c r="AD237" s="1338"/>
      <c r="AE237" s="1338"/>
      <c r="AF237" s="1338"/>
      <c r="AG237" s="1335"/>
      <c r="AH237" s="1338"/>
      <c r="AI237" s="1338"/>
      <c r="AJ237" s="1339"/>
      <c r="AK237" s="1338"/>
      <c r="AL237" s="1335"/>
      <c r="AM237" s="1338"/>
      <c r="AN237" s="1338"/>
      <c r="AO237" s="1338"/>
      <c r="AP237" s="1338"/>
      <c r="AQ237" s="1335"/>
      <c r="AR237" s="1338"/>
      <c r="AS237" s="1338"/>
      <c r="AT237" s="1340"/>
      <c r="AU237" s="1338"/>
    </row>
    <row r="238" ht="12.75" customHeight="1">
      <c r="A238" s="1334"/>
      <c r="B238" s="1334"/>
      <c r="C238" s="1335"/>
      <c r="D238" s="1336"/>
      <c r="E238" s="1335"/>
      <c r="F238" s="1338"/>
      <c r="G238" s="1338"/>
      <c r="H238" s="1338"/>
      <c r="I238" s="1338"/>
      <c r="J238" s="1338"/>
      <c r="K238" s="1335"/>
      <c r="L238" s="1341"/>
      <c r="M238" s="1341"/>
      <c r="N238" s="1341"/>
      <c r="O238" s="1342"/>
      <c r="P238" s="1342"/>
      <c r="Q238" s="1335"/>
      <c r="R238" s="1338"/>
      <c r="S238" s="1338"/>
      <c r="T238" s="1338"/>
      <c r="U238" s="1338"/>
      <c r="V238" s="1335"/>
      <c r="W238" s="1335"/>
      <c r="X238" s="1335"/>
      <c r="Y238" s="1335"/>
      <c r="Z238" s="1335"/>
      <c r="AA238" s="1335"/>
      <c r="AB238" s="1335"/>
      <c r="AC238" s="1338"/>
      <c r="AD238" s="1338"/>
      <c r="AE238" s="1338"/>
      <c r="AF238" s="1338"/>
      <c r="AG238" s="1335"/>
      <c r="AH238" s="1338"/>
      <c r="AI238" s="1338"/>
      <c r="AJ238" s="1339"/>
      <c r="AK238" s="1338"/>
      <c r="AL238" s="1335"/>
      <c r="AM238" s="1338"/>
      <c r="AN238" s="1338"/>
      <c r="AO238" s="1338"/>
      <c r="AP238" s="1338"/>
      <c r="AQ238" s="1335"/>
      <c r="AR238" s="1338"/>
      <c r="AS238" s="1338"/>
      <c r="AT238" s="1340"/>
      <c r="AU238" s="1338"/>
    </row>
    <row r="239" ht="12.75" customHeight="1">
      <c r="A239" s="1334"/>
      <c r="B239" s="1334"/>
      <c r="C239" s="1335"/>
      <c r="D239" s="1336"/>
      <c r="E239" s="1335"/>
      <c r="F239" s="1338"/>
      <c r="G239" s="1338"/>
      <c r="H239" s="1338"/>
      <c r="I239" s="1338"/>
      <c r="J239" s="1338"/>
      <c r="K239" s="1335"/>
      <c r="L239" s="1341"/>
      <c r="M239" s="1341"/>
      <c r="N239" s="1341"/>
      <c r="O239" s="1342"/>
      <c r="P239" s="1342"/>
      <c r="Q239" s="1335"/>
      <c r="R239" s="1338"/>
      <c r="S239" s="1338"/>
      <c r="T239" s="1338"/>
      <c r="U239" s="1338"/>
      <c r="V239" s="1335"/>
      <c r="W239" s="1335"/>
      <c r="X239" s="1335"/>
      <c r="Y239" s="1335"/>
      <c r="Z239" s="1335"/>
      <c r="AA239" s="1335"/>
      <c r="AB239" s="1335"/>
      <c r="AC239" s="1338"/>
      <c r="AD239" s="1338"/>
      <c r="AE239" s="1338"/>
      <c r="AF239" s="1338"/>
      <c r="AG239" s="1335"/>
      <c r="AH239" s="1338"/>
      <c r="AI239" s="1338"/>
      <c r="AJ239" s="1339"/>
      <c r="AK239" s="1338"/>
      <c r="AL239" s="1335"/>
      <c r="AM239" s="1338"/>
      <c r="AN239" s="1338"/>
      <c r="AO239" s="1338"/>
      <c r="AP239" s="1338"/>
      <c r="AQ239" s="1335"/>
      <c r="AR239" s="1338"/>
      <c r="AS239" s="1338"/>
      <c r="AT239" s="1340"/>
      <c r="AU239" s="1338"/>
    </row>
    <row r="240" ht="12.75" customHeight="1">
      <c r="A240" s="1334"/>
      <c r="B240" s="1334"/>
      <c r="C240" s="1335"/>
      <c r="D240" s="1336"/>
      <c r="E240" s="1335"/>
      <c r="F240" s="1338"/>
      <c r="G240" s="1338"/>
      <c r="H240" s="1338"/>
      <c r="I240" s="1338"/>
      <c r="J240" s="1338"/>
      <c r="K240" s="1335"/>
      <c r="L240" s="1341"/>
      <c r="M240" s="1341"/>
      <c r="N240" s="1341"/>
      <c r="O240" s="1342"/>
      <c r="P240" s="1342"/>
      <c r="Q240" s="1335"/>
      <c r="R240" s="1338"/>
      <c r="S240" s="1338"/>
      <c r="T240" s="1338"/>
      <c r="U240" s="1338"/>
      <c r="V240" s="1335"/>
      <c r="W240" s="1335"/>
      <c r="X240" s="1335"/>
      <c r="Y240" s="1335"/>
      <c r="Z240" s="1335"/>
      <c r="AA240" s="1335"/>
      <c r="AB240" s="1335"/>
      <c r="AC240" s="1338"/>
      <c r="AD240" s="1338"/>
      <c r="AE240" s="1338"/>
      <c r="AF240" s="1338"/>
      <c r="AG240" s="1335"/>
      <c r="AH240" s="1338"/>
      <c r="AI240" s="1338"/>
      <c r="AJ240" s="1339"/>
      <c r="AK240" s="1338"/>
      <c r="AL240" s="1335"/>
      <c r="AM240" s="1338"/>
      <c r="AN240" s="1338"/>
      <c r="AO240" s="1338"/>
      <c r="AP240" s="1338"/>
      <c r="AQ240" s="1335"/>
      <c r="AR240" s="1338"/>
      <c r="AS240" s="1338"/>
      <c r="AT240" s="1340"/>
      <c r="AU240" s="1338"/>
    </row>
    <row r="241" ht="12.75" customHeight="1">
      <c r="A241" s="1334"/>
      <c r="B241" s="1334"/>
      <c r="C241" s="1335"/>
      <c r="D241" s="1336"/>
      <c r="E241" s="1335"/>
      <c r="F241" s="1338"/>
      <c r="G241" s="1338"/>
      <c r="H241" s="1338"/>
      <c r="I241" s="1338"/>
      <c r="J241" s="1338"/>
      <c r="K241" s="1335"/>
      <c r="L241" s="1341"/>
      <c r="M241" s="1341"/>
      <c r="N241" s="1341"/>
      <c r="O241" s="1342"/>
      <c r="P241" s="1342"/>
      <c r="Q241" s="1335"/>
      <c r="R241" s="1338"/>
      <c r="S241" s="1338"/>
      <c r="T241" s="1338"/>
      <c r="U241" s="1338"/>
      <c r="V241" s="1335"/>
      <c r="W241" s="1335"/>
      <c r="X241" s="1335"/>
      <c r="Y241" s="1335"/>
      <c r="Z241" s="1335"/>
      <c r="AA241" s="1335"/>
      <c r="AB241" s="1335"/>
      <c r="AC241" s="1338"/>
      <c r="AD241" s="1338"/>
      <c r="AE241" s="1338"/>
      <c r="AF241" s="1338"/>
      <c r="AG241" s="1335"/>
      <c r="AH241" s="1338"/>
      <c r="AI241" s="1338"/>
      <c r="AJ241" s="1339"/>
      <c r="AK241" s="1338"/>
      <c r="AL241" s="1335"/>
      <c r="AM241" s="1338"/>
      <c r="AN241" s="1338"/>
      <c r="AO241" s="1338"/>
      <c r="AP241" s="1338"/>
      <c r="AQ241" s="1335"/>
      <c r="AR241" s="1338"/>
      <c r="AS241" s="1338"/>
      <c r="AT241" s="1340"/>
      <c r="AU241" s="1338"/>
    </row>
    <row r="242" ht="12.75" customHeight="1">
      <c r="A242" s="1334"/>
      <c r="B242" s="1334"/>
      <c r="C242" s="1335"/>
      <c r="D242" s="1336"/>
      <c r="E242" s="1335"/>
      <c r="F242" s="1338"/>
      <c r="G242" s="1338"/>
      <c r="H242" s="1338"/>
      <c r="I242" s="1338"/>
      <c r="J242" s="1338"/>
      <c r="K242" s="1335"/>
      <c r="L242" s="1341"/>
      <c r="M242" s="1341"/>
      <c r="N242" s="1341"/>
      <c r="O242" s="1342"/>
      <c r="P242" s="1342"/>
      <c r="Q242" s="1335"/>
      <c r="R242" s="1338"/>
      <c r="S242" s="1338"/>
      <c r="T242" s="1338"/>
      <c r="U242" s="1338"/>
      <c r="V242" s="1335"/>
      <c r="W242" s="1335"/>
      <c r="X242" s="1335"/>
      <c r="Y242" s="1335"/>
      <c r="Z242" s="1335"/>
      <c r="AA242" s="1335"/>
      <c r="AB242" s="1335"/>
      <c r="AC242" s="1338"/>
      <c r="AD242" s="1338"/>
      <c r="AE242" s="1338"/>
      <c r="AF242" s="1338"/>
      <c r="AG242" s="1335"/>
      <c r="AH242" s="1338"/>
      <c r="AI242" s="1338"/>
      <c r="AJ242" s="1339"/>
      <c r="AK242" s="1338"/>
      <c r="AL242" s="1335"/>
      <c r="AM242" s="1338"/>
      <c r="AN242" s="1338"/>
      <c r="AO242" s="1338"/>
      <c r="AP242" s="1338"/>
      <c r="AQ242" s="1335"/>
      <c r="AR242" s="1338"/>
      <c r="AS242" s="1338"/>
      <c r="AT242" s="1340"/>
      <c r="AU242" s="1338"/>
    </row>
    <row r="243" ht="12.75" customHeight="1">
      <c r="A243" s="1334"/>
      <c r="B243" s="1334"/>
      <c r="C243" s="1335"/>
      <c r="D243" s="1336"/>
      <c r="E243" s="1335"/>
      <c r="F243" s="1338"/>
      <c r="G243" s="1338"/>
      <c r="H243" s="1338"/>
      <c r="I243" s="1338"/>
      <c r="J243" s="1338"/>
      <c r="K243" s="1335"/>
      <c r="L243" s="1341"/>
      <c r="M243" s="1341"/>
      <c r="N243" s="1341"/>
      <c r="O243" s="1342"/>
      <c r="P243" s="1342"/>
      <c r="Q243" s="1335"/>
      <c r="R243" s="1338"/>
      <c r="S243" s="1338"/>
      <c r="T243" s="1338"/>
      <c r="U243" s="1338"/>
      <c r="V243" s="1335"/>
      <c r="W243" s="1335"/>
      <c r="X243" s="1335"/>
      <c r="Y243" s="1335"/>
      <c r="Z243" s="1335"/>
      <c r="AA243" s="1335"/>
      <c r="AB243" s="1335"/>
      <c r="AC243" s="1338"/>
      <c r="AD243" s="1338"/>
      <c r="AE243" s="1338"/>
      <c r="AF243" s="1338"/>
      <c r="AG243" s="1335"/>
      <c r="AH243" s="1338"/>
      <c r="AI243" s="1338"/>
      <c r="AJ243" s="1339"/>
      <c r="AK243" s="1338"/>
      <c r="AL243" s="1335"/>
      <c r="AM243" s="1338"/>
      <c r="AN243" s="1338"/>
      <c r="AO243" s="1338"/>
      <c r="AP243" s="1338"/>
      <c r="AQ243" s="1335"/>
      <c r="AR243" s="1338"/>
      <c r="AS243" s="1338"/>
      <c r="AT243" s="1340"/>
      <c r="AU243" s="1338"/>
    </row>
    <row r="244" ht="12.75" customHeight="1">
      <c r="A244" s="1334"/>
      <c r="B244" s="1334"/>
      <c r="C244" s="1335"/>
      <c r="D244" s="1336"/>
      <c r="E244" s="1335"/>
      <c r="F244" s="1338"/>
      <c r="G244" s="1338"/>
      <c r="H244" s="1338"/>
      <c r="I244" s="1338"/>
      <c r="J244" s="1338"/>
      <c r="K244" s="1335"/>
      <c r="L244" s="1341"/>
      <c r="M244" s="1341"/>
      <c r="N244" s="1341"/>
      <c r="O244" s="1342"/>
      <c r="P244" s="1342"/>
      <c r="Q244" s="1335"/>
      <c r="R244" s="1338"/>
      <c r="S244" s="1338"/>
      <c r="T244" s="1338"/>
      <c r="U244" s="1338"/>
      <c r="V244" s="1335"/>
      <c r="W244" s="1335"/>
      <c r="X244" s="1335"/>
      <c r="Y244" s="1335"/>
      <c r="Z244" s="1335"/>
      <c r="AA244" s="1335"/>
      <c r="AB244" s="1335"/>
      <c r="AC244" s="1338"/>
      <c r="AD244" s="1338"/>
      <c r="AE244" s="1338"/>
      <c r="AF244" s="1338"/>
      <c r="AG244" s="1335"/>
      <c r="AH244" s="1338"/>
      <c r="AI244" s="1338"/>
      <c r="AJ244" s="1339"/>
      <c r="AK244" s="1338"/>
      <c r="AL244" s="1335"/>
      <c r="AM244" s="1338"/>
      <c r="AN244" s="1338"/>
      <c r="AO244" s="1338"/>
      <c r="AP244" s="1338"/>
      <c r="AQ244" s="1335"/>
      <c r="AR244" s="1338"/>
      <c r="AS244" s="1338"/>
      <c r="AT244" s="1340"/>
      <c r="AU244" s="1338"/>
    </row>
    <row r="245" ht="12.75" customHeight="1">
      <c r="A245" s="1334"/>
      <c r="B245" s="1334"/>
      <c r="C245" s="1335"/>
      <c r="D245" s="1336"/>
      <c r="E245" s="1335"/>
      <c r="F245" s="1338"/>
      <c r="G245" s="1338"/>
      <c r="H245" s="1338"/>
      <c r="I245" s="1338"/>
      <c r="J245" s="1338"/>
      <c r="K245" s="1335"/>
      <c r="L245" s="1341"/>
      <c r="M245" s="1341"/>
      <c r="N245" s="1341"/>
      <c r="O245" s="1342"/>
      <c r="P245" s="1342"/>
      <c r="Q245" s="1335"/>
      <c r="R245" s="1338"/>
      <c r="S245" s="1338"/>
      <c r="T245" s="1338"/>
      <c r="U245" s="1338"/>
      <c r="V245" s="1335"/>
      <c r="W245" s="1335"/>
      <c r="X245" s="1335"/>
      <c r="Y245" s="1335"/>
      <c r="Z245" s="1335"/>
      <c r="AA245" s="1335"/>
      <c r="AB245" s="1335"/>
      <c r="AC245" s="1338"/>
      <c r="AD245" s="1338"/>
      <c r="AE245" s="1338"/>
      <c r="AF245" s="1338"/>
      <c r="AG245" s="1335"/>
      <c r="AH245" s="1338"/>
      <c r="AI245" s="1338"/>
      <c r="AJ245" s="1339"/>
      <c r="AK245" s="1338"/>
      <c r="AL245" s="1335"/>
      <c r="AM245" s="1338"/>
      <c r="AN245" s="1338"/>
      <c r="AO245" s="1338"/>
      <c r="AP245" s="1338"/>
      <c r="AQ245" s="1335"/>
      <c r="AR245" s="1338"/>
      <c r="AS245" s="1338"/>
      <c r="AT245" s="1340"/>
      <c r="AU245" s="1338"/>
    </row>
    <row r="246" ht="12.75" customHeight="1">
      <c r="A246" s="1334"/>
      <c r="B246" s="1334"/>
      <c r="C246" s="1335"/>
      <c r="D246" s="1336"/>
      <c r="E246" s="1335"/>
      <c r="F246" s="1338"/>
      <c r="G246" s="1338"/>
      <c r="H246" s="1338"/>
      <c r="I246" s="1338"/>
      <c r="J246" s="1338"/>
      <c r="K246" s="1335"/>
      <c r="L246" s="1341"/>
      <c r="M246" s="1341"/>
      <c r="N246" s="1341"/>
      <c r="O246" s="1342"/>
      <c r="P246" s="1342"/>
      <c r="Q246" s="1335"/>
      <c r="R246" s="1338"/>
      <c r="S246" s="1338"/>
      <c r="T246" s="1338"/>
      <c r="U246" s="1338"/>
      <c r="V246" s="1335"/>
      <c r="W246" s="1335"/>
      <c r="X246" s="1335"/>
      <c r="Y246" s="1335"/>
      <c r="Z246" s="1335"/>
      <c r="AA246" s="1335"/>
      <c r="AB246" s="1335"/>
      <c r="AC246" s="1338"/>
      <c r="AD246" s="1338"/>
      <c r="AE246" s="1338"/>
      <c r="AF246" s="1338"/>
      <c r="AG246" s="1335"/>
      <c r="AH246" s="1338"/>
      <c r="AI246" s="1338"/>
      <c r="AJ246" s="1339"/>
      <c r="AK246" s="1338"/>
      <c r="AL246" s="1335"/>
      <c r="AM246" s="1338"/>
      <c r="AN246" s="1338"/>
      <c r="AO246" s="1338"/>
      <c r="AP246" s="1338"/>
      <c r="AQ246" s="1335"/>
      <c r="AR246" s="1338"/>
      <c r="AS246" s="1338"/>
      <c r="AT246" s="1340"/>
      <c r="AU246" s="1338"/>
    </row>
    <row r="247" ht="12.75" customHeight="1">
      <c r="A247" s="261"/>
      <c r="B247" s="261"/>
      <c r="C247" s="1343"/>
      <c r="D247" s="1344"/>
      <c r="E247" s="1335"/>
      <c r="F247" s="1345"/>
      <c r="G247" s="1345"/>
      <c r="H247" s="1345"/>
      <c r="I247" s="1346"/>
      <c r="J247" s="1346"/>
      <c r="K247" s="1335"/>
      <c r="L247" s="1341"/>
      <c r="M247" s="1341"/>
      <c r="N247" s="1341"/>
      <c r="O247" s="1342"/>
      <c r="P247" s="1342"/>
      <c r="Q247" s="1335"/>
      <c r="R247" s="1338"/>
      <c r="S247" s="1338"/>
      <c r="T247" s="1338"/>
      <c r="U247" s="1338"/>
      <c r="V247" s="1335"/>
      <c r="W247" s="1335"/>
      <c r="X247" s="1335"/>
      <c r="Y247" s="1335"/>
      <c r="Z247" s="1335"/>
      <c r="AA247" s="1335"/>
      <c r="AB247" s="1335"/>
      <c r="AC247" s="1338"/>
      <c r="AD247" s="1338"/>
      <c r="AE247" s="1338"/>
      <c r="AF247" s="1338"/>
      <c r="AG247" s="1335"/>
      <c r="AH247" s="1338"/>
      <c r="AI247" s="1338"/>
      <c r="AJ247" s="1339"/>
      <c r="AK247" s="1338"/>
      <c r="AL247" s="1335"/>
      <c r="AM247" s="1338"/>
      <c r="AN247" s="1338"/>
      <c r="AO247" s="1338"/>
      <c r="AP247" s="1338"/>
      <c r="AQ247" s="1335"/>
      <c r="AR247" s="1338"/>
      <c r="AS247" s="1338"/>
      <c r="AT247" s="1340"/>
      <c r="AU247" s="1338"/>
    </row>
    <row r="248" ht="12.75" customHeight="1">
      <c r="A248" s="261"/>
      <c r="B248" s="261"/>
      <c r="C248" s="1343"/>
      <c r="D248" s="1344"/>
      <c r="E248" s="1335"/>
      <c r="F248" s="1345"/>
      <c r="G248" s="1345"/>
      <c r="H248" s="1345"/>
      <c r="I248" s="1346"/>
      <c r="J248" s="1346"/>
      <c r="K248" s="1335"/>
      <c r="L248" s="1341"/>
      <c r="M248" s="1341"/>
      <c r="N248" s="1341"/>
      <c r="O248" s="1342"/>
      <c r="P248" s="1342"/>
      <c r="Q248" s="1335"/>
      <c r="R248" s="1345"/>
      <c r="S248" s="1345"/>
      <c r="T248" s="1346"/>
      <c r="U248" s="1346"/>
      <c r="V248" s="1335"/>
      <c r="W248" s="1335"/>
      <c r="X248" s="1335"/>
      <c r="Y248" s="1335"/>
      <c r="Z248" s="1335"/>
      <c r="AA248" s="1335"/>
      <c r="AB248" s="1335"/>
      <c r="AC248" s="1338"/>
      <c r="AD248" s="1338"/>
      <c r="AE248" s="1338"/>
      <c r="AF248" s="1338"/>
      <c r="AG248" s="1335"/>
      <c r="AH248" s="1345"/>
      <c r="AI248" s="1345"/>
      <c r="AJ248" s="1347"/>
      <c r="AK248" s="1346"/>
      <c r="AL248" s="1335"/>
      <c r="AM248" s="1348"/>
      <c r="AN248" s="1348"/>
      <c r="AO248" s="1346"/>
      <c r="AP248" s="1346"/>
      <c r="AQ248" s="1335"/>
      <c r="AR248" s="1345"/>
      <c r="AS248" s="1345"/>
      <c r="AT248" s="1349"/>
      <c r="AU248" s="1346"/>
    </row>
    <row r="249" ht="12.75" customHeight="1">
      <c r="A249" s="261"/>
      <c r="B249" s="261"/>
      <c r="C249" s="1343"/>
      <c r="D249" s="1344"/>
      <c r="E249" s="1335"/>
      <c r="F249" s="1345"/>
      <c r="G249" s="1345"/>
      <c r="H249" s="1345"/>
      <c r="I249" s="1346"/>
      <c r="J249" s="1346"/>
      <c r="K249" s="1335"/>
      <c r="L249" s="1341"/>
      <c r="M249" s="1341"/>
      <c r="N249" s="1341"/>
      <c r="O249" s="1342"/>
      <c r="P249" s="1342"/>
      <c r="Q249" s="1335"/>
      <c r="R249" s="1345"/>
      <c r="S249" s="1345"/>
      <c r="T249" s="1346"/>
      <c r="U249" s="1346"/>
      <c r="V249" s="1335"/>
      <c r="W249" s="1335"/>
      <c r="X249" s="1335"/>
      <c r="Y249" s="1335"/>
      <c r="Z249" s="1335"/>
      <c r="AA249" s="1335"/>
      <c r="AB249" s="1335"/>
      <c r="AC249" s="1338"/>
      <c r="AD249" s="1338"/>
      <c r="AE249" s="1338"/>
      <c r="AF249" s="1338"/>
      <c r="AG249" s="1335"/>
      <c r="AH249" s="1345"/>
      <c r="AI249" s="1345"/>
      <c r="AJ249" s="1347"/>
      <c r="AK249" s="1346"/>
      <c r="AL249" s="1335"/>
      <c r="AM249" s="1348"/>
      <c r="AN249" s="1348"/>
      <c r="AO249" s="1346"/>
      <c r="AP249" s="1346"/>
      <c r="AQ249" s="1335"/>
      <c r="AR249" s="1345"/>
      <c r="AS249" s="1345"/>
      <c r="AT249" s="1349"/>
      <c r="AU249" s="1346"/>
    </row>
    <row r="250" ht="12.75" customHeight="1">
      <c r="A250" s="261"/>
      <c r="B250" s="261"/>
      <c r="C250" s="1343"/>
      <c r="D250" s="1344"/>
      <c r="E250" s="1335"/>
      <c r="F250" s="1345"/>
      <c r="G250" s="1345"/>
      <c r="H250" s="1345"/>
      <c r="I250" s="1346"/>
      <c r="J250" s="1346"/>
      <c r="K250" s="1335"/>
      <c r="L250" s="1341"/>
      <c r="M250" s="1341"/>
      <c r="N250" s="1341"/>
      <c r="O250" s="1342"/>
      <c r="P250" s="1342"/>
      <c r="Q250" s="1335"/>
      <c r="R250" s="1345"/>
      <c r="S250" s="1345"/>
      <c r="T250" s="1346"/>
      <c r="U250" s="1346"/>
      <c r="V250" s="1335"/>
      <c r="W250" s="1335"/>
      <c r="X250" s="1335"/>
      <c r="Y250" s="1335"/>
      <c r="Z250" s="1335"/>
      <c r="AA250" s="1335"/>
      <c r="AB250" s="1335"/>
      <c r="AC250" s="1338"/>
      <c r="AD250" s="1338"/>
      <c r="AE250" s="1338"/>
      <c r="AF250" s="1338"/>
      <c r="AG250" s="1335"/>
      <c r="AH250" s="1345"/>
      <c r="AI250" s="1345"/>
      <c r="AJ250" s="1347"/>
      <c r="AK250" s="1346"/>
      <c r="AL250" s="1335"/>
      <c r="AM250" s="1348"/>
      <c r="AN250" s="1348"/>
      <c r="AO250" s="1346"/>
      <c r="AP250" s="1346"/>
      <c r="AQ250" s="1335"/>
      <c r="AR250" s="1345"/>
      <c r="AS250" s="1345"/>
      <c r="AT250" s="1349"/>
      <c r="AU250" s="1346"/>
    </row>
    <row r="251" ht="12.75" customHeight="1">
      <c r="A251" s="261"/>
      <c r="B251" s="261"/>
      <c r="C251" s="1343"/>
      <c r="D251" s="1344"/>
      <c r="E251" s="1335"/>
      <c r="F251" s="1345"/>
      <c r="G251" s="1345"/>
      <c r="H251" s="1345"/>
      <c r="I251" s="1346"/>
      <c r="J251" s="1346"/>
      <c r="K251" s="1335"/>
      <c r="L251" s="1341"/>
      <c r="M251" s="1341"/>
      <c r="N251" s="1341"/>
      <c r="O251" s="1342"/>
      <c r="P251" s="1342"/>
      <c r="Q251" s="1335"/>
      <c r="R251" s="1345"/>
      <c r="S251" s="1345"/>
      <c r="T251" s="1346"/>
      <c r="U251" s="1346"/>
      <c r="V251" s="1335"/>
      <c r="W251" s="1335"/>
      <c r="X251" s="1335"/>
      <c r="Y251" s="1335"/>
      <c r="Z251" s="1335"/>
      <c r="AA251" s="1335"/>
      <c r="AB251" s="1335"/>
      <c r="AC251" s="1345"/>
      <c r="AD251" s="1345"/>
      <c r="AE251" s="1346"/>
      <c r="AF251" s="1346"/>
      <c r="AG251" s="1335"/>
      <c r="AH251" s="1345"/>
      <c r="AI251" s="1345"/>
      <c r="AJ251" s="1347"/>
      <c r="AK251" s="1346"/>
      <c r="AL251" s="1335"/>
      <c r="AM251" s="1348"/>
      <c r="AN251" s="1348"/>
      <c r="AO251" s="1346"/>
      <c r="AP251" s="1346"/>
      <c r="AQ251" s="1335"/>
      <c r="AR251" s="1345"/>
      <c r="AS251" s="1345"/>
      <c r="AT251" s="1349"/>
      <c r="AU251" s="1346"/>
    </row>
    <row r="252" ht="12.75" customHeight="1">
      <c r="A252" s="261"/>
      <c r="B252" s="261"/>
      <c r="C252" s="1343"/>
      <c r="D252" s="1344"/>
      <c r="E252" s="1335"/>
      <c r="F252" s="1345"/>
      <c r="G252" s="1345"/>
      <c r="H252" s="1345"/>
      <c r="I252" s="1346"/>
      <c r="J252" s="1346"/>
      <c r="K252" s="1335"/>
      <c r="L252" s="1341"/>
      <c r="M252" s="1341"/>
      <c r="N252" s="1341"/>
      <c r="O252" s="1342"/>
      <c r="P252" s="1342"/>
      <c r="Q252" s="1335"/>
      <c r="R252" s="1345"/>
      <c r="S252" s="1345"/>
      <c r="T252" s="1346"/>
      <c r="U252" s="1346"/>
      <c r="V252" s="1335"/>
      <c r="W252" s="1335"/>
      <c r="X252" s="1335"/>
      <c r="Y252" s="1335"/>
      <c r="Z252" s="1335"/>
      <c r="AA252" s="1335"/>
      <c r="AB252" s="1335"/>
      <c r="AC252" s="1345"/>
      <c r="AD252" s="1345"/>
      <c r="AE252" s="1346"/>
      <c r="AF252" s="1346"/>
      <c r="AG252" s="1335"/>
      <c r="AH252" s="1345"/>
      <c r="AI252" s="1345"/>
      <c r="AJ252" s="1347"/>
      <c r="AK252" s="1346"/>
      <c r="AL252" s="1335"/>
      <c r="AM252" s="1348"/>
      <c r="AN252" s="1348"/>
      <c r="AO252" s="1346"/>
      <c r="AP252" s="1346"/>
      <c r="AQ252" s="1335"/>
      <c r="AR252" s="1345"/>
      <c r="AS252" s="1345"/>
      <c r="AT252" s="1349"/>
      <c r="AU252" s="1346"/>
    </row>
    <row r="253" ht="12.75" customHeight="1">
      <c r="A253" s="261"/>
      <c r="B253" s="261"/>
      <c r="C253" s="1343"/>
      <c r="D253" s="1344"/>
      <c r="E253" s="1335"/>
      <c r="F253" s="1345"/>
      <c r="G253" s="1345"/>
      <c r="H253" s="1345"/>
      <c r="I253" s="1346"/>
      <c r="J253" s="1346"/>
      <c r="K253" s="1335"/>
      <c r="L253" s="1341"/>
      <c r="M253" s="1341"/>
      <c r="N253" s="1341"/>
      <c r="O253" s="1342"/>
      <c r="P253" s="1342"/>
      <c r="Q253" s="1335"/>
      <c r="R253" s="1345"/>
      <c r="S253" s="1345"/>
      <c r="T253" s="1346"/>
      <c r="U253" s="1346"/>
      <c r="V253" s="1335"/>
      <c r="W253" s="1335"/>
      <c r="X253" s="1335"/>
      <c r="Y253" s="1335"/>
      <c r="Z253" s="1335"/>
      <c r="AA253" s="1335"/>
      <c r="AB253" s="1335"/>
      <c r="AC253" s="1345"/>
      <c r="AD253" s="1345"/>
      <c r="AE253" s="1346"/>
      <c r="AF253" s="1346"/>
      <c r="AG253" s="1335"/>
      <c r="AH253" s="1345"/>
      <c r="AI253" s="1345"/>
      <c r="AJ253" s="1347"/>
      <c r="AK253" s="1346"/>
      <c r="AL253" s="1335"/>
      <c r="AM253" s="1348"/>
      <c r="AN253" s="1348"/>
      <c r="AO253" s="1346"/>
      <c r="AP253" s="1346"/>
      <c r="AQ253" s="1335"/>
      <c r="AR253" s="1345"/>
      <c r="AS253" s="1345"/>
      <c r="AT253" s="1349"/>
      <c r="AU253" s="1346"/>
    </row>
    <row r="254" ht="12.75" customHeight="1">
      <c r="A254" s="261"/>
      <c r="B254" s="261"/>
      <c r="C254" s="1343"/>
      <c r="D254" s="1344"/>
      <c r="E254" s="1335"/>
      <c r="F254" s="1345"/>
      <c r="G254" s="1345"/>
      <c r="H254" s="1345"/>
      <c r="I254" s="1346"/>
      <c r="J254" s="1346"/>
      <c r="K254" s="1335"/>
      <c r="L254" s="1341"/>
      <c r="M254" s="1341"/>
      <c r="N254" s="1341"/>
      <c r="O254" s="1342"/>
      <c r="P254" s="1342"/>
      <c r="Q254" s="1335"/>
      <c r="R254" s="1345"/>
      <c r="S254" s="1345"/>
      <c r="T254" s="1346"/>
      <c r="U254" s="1346"/>
      <c r="V254" s="1335"/>
      <c r="W254" s="1335"/>
      <c r="X254" s="1335"/>
      <c r="Y254" s="1335"/>
      <c r="Z254" s="1335"/>
      <c r="AA254" s="1335"/>
      <c r="AB254" s="1335"/>
      <c r="AC254" s="1345"/>
      <c r="AD254" s="1345"/>
      <c r="AE254" s="1346"/>
      <c r="AF254" s="1346"/>
      <c r="AG254" s="1335"/>
      <c r="AH254" s="1345"/>
      <c r="AI254" s="1345"/>
      <c r="AJ254" s="1347"/>
      <c r="AK254" s="1346"/>
      <c r="AL254" s="1335"/>
      <c r="AM254" s="1348"/>
      <c r="AN254" s="1348"/>
      <c r="AO254" s="1346"/>
      <c r="AP254" s="1346"/>
      <c r="AQ254" s="1335"/>
      <c r="AR254" s="1345"/>
      <c r="AS254" s="1345"/>
      <c r="AT254" s="1349"/>
      <c r="AU254" s="1346"/>
    </row>
    <row r="255" ht="12.75" customHeight="1">
      <c r="A255" s="261"/>
      <c r="B255" s="261"/>
      <c r="C255" s="1343"/>
      <c r="D255" s="1344"/>
      <c r="E255" s="1335"/>
      <c r="F255" s="1345"/>
      <c r="G255" s="1345"/>
      <c r="H255" s="1345"/>
      <c r="I255" s="1346"/>
      <c r="J255" s="1346"/>
      <c r="K255" s="1335"/>
      <c r="L255" s="1341"/>
      <c r="M255" s="1341"/>
      <c r="N255" s="1341"/>
      <c r="O255" s="1342"/>
      <c r="P255" s="1342"/>
      <c r="Q255" s="1335"/>
      <c r="R255" s="1345"/>
      <c r="S255" s="1345"/>
      <c r="T255" s="1346"/>
      <c r="U255" s="1346"/>
      <c r="V255" s="1335"/>
      <c r="W255" s="1335"/>
      <c r="X255" s="1335"/>
      <c r="Y255" s="1335"/>
      <c r="Z255" s="1335"/>
      <c r="AA255" s="1335"/>
      <c r="AB255" s="1335"/>
      <c r="AC255" s="1345"/>
      <c r="AD255" s="1345"/>
      <c r="AE255" s="1346"/>
      <c r="AF255" s="1346"/>
      <c r="AG255" s="1335"/>
      <c r="AH255" s="1345"/>
      <c r="AI255" s="1345"/>
      <c r="AJ255" s="1347"/>
      <c r="AK255" s="1346"/>
      <c r="AL255" s="1335"/>
      <c r="AM255" s="1348"/>
      <c r="AN255" s="1348"/>
      <c r="AO255" s="1346"/>
      <c r="AP255" s="1346"/>
      <c r="AQ255" s="1335"/>
      <c r="AR255" s="1345"/>
      <c r="AS255" s="1345"/>
      <c r="AT255" s="1349"/>
      <c r="AU255" s="1346"/>
    </row>
    <row r="256" ht="12.75" customHeight="1">
      <c r="A256" s="261"/>
      <c r="B256" s="261"/>
      <c r="C256" s="1343"/>
      <c r="D256" s="1344"/>
      <c r="E256" s="1335"/>
      <c r="F256" s="1345"/>
      <c r="G256" s="1345"/>
      <c r="H256" s="1345"/>
      <c r="I256" s="1346"/>
      <c r="J256" s="1346"/>
      <c r="K256" s="1335"/>
      <c r="L256" s="1341"/>
      <c r="M256" s="1341"/>
      <c r="N256" s="1341"/>
      <c r="O256" s="1342"/>
      <c r="P256" s="1342"/>
      <c r="Q256" s="1335"/>
      <c r="R256" s="1345"/>
      <c r="S256" s="1345"/>
      <c r="T256" s="1346"/>
      <c r="U256" s="1346"/>
      <c r="V256" s="1335"/>
      <c r="W256" s="1343"/>
      <c r="X256" s="1343"/>
      <c r="Y256" s="1343"/>
      <c r="Z256" s="1343"/>
      <c r="AA256" s="1343"/>
      <c r="AB256" s="1335"/>
      <c r="AC256" s="1345"/>
      <c r="AD256" s="1345"/>
      <c r="AE256" s="1346"/>
      <c r="AF256" s="1346"/>
      <c r="AG256" s="1335"/>
      <c r="AH256" s="1345"/>
      <c r="AI256" s="1345"/>
      <c r="AJ256" s="1347"/>
      <c r="AK256" s="1346"/>
      <c r="AL256" s="1335"/>
      <c r="AM256" s="1348"/>
      <c r="AN256" s="1348"/>
      <c r="AO256" s="1346"/>
      <c r="AP256" s="1346"/>
      <c r="AQ256" s="1335"/>
      <c r="AR256" s="1345"/>
      <c r="AS256" s="1345"/>
      <c r="AT256" s="1349"/>
      <c r="AU256" s="1346"/>
    </row>
    <row r="257" ht="12.75" customHeight="1">
      <c r="A257" s="261"/>
      <c r="B257" s="261"/>
      <c r="C257" s="1343"/>
      <c r="D257" s="1344"/>
      <c r="E257" s="1335"/>
      <c r="F257" s="1345"/>
      <c r="G257" s="1345"/>
      <c r="H257" s="1345"/>
      <c r="I257" s="1346"/>
      <c r="J257" s="1346"/>
      <c r="K257" s="1335"/>
      <c r="L257" s="1341"/>
      <c r="M257" s="1341"/>
      <c r="N257" s="1341"/>
      <c r="O257" s="1342"/>
      <c r="P257" s="1342"/>
      <c r="Q257" s="1335"/>
      <c r="R257" s="1345"/>
      <c r="S257" s="1345"/>
      <c r="T257" s="1346"/>
      <c r="U257" s="1346"/>
      <c r="V257" s="1335"/>
      <c r="W257" s="1343"/>
      <c r="X257" s="1343"/>
      <c r="Y257" s="1343"/>
      <c r="Z257" s="1343"/>
      <c r="AA257" s="1343"/>
      <c r="AB257" s="1335"/>
      <c r="AC257" s="1345"/>
      <c r="AD257" s="1345"/>
      <c r="AE257" s="1346"/>
      <c r="AF257" s="1346"/>
      <c r="AG257" s="1335"/>
      <c r="AH257" s="1345"/>
      <c r="AI257" s="1345"/>
      <c r="AJ257" s="1347"/>
      <c r="AK257" s="1346"/>
      <c r="AL257" s="1335"/>
      <c r="AM257" s="1348"/>
      <c r="AN257" s="1348"/>
      <c r="AO257" s="1346"/>
      <c r="AP257" s="1346"/>
      <c r="AQ257" s="1335"/>
      <c r="AR257" s="1345"/>
      <c r="AS257" s="1345"/>
      <c r="AT257" s="1349"/>
      <c r="AU257" s="1346"/>
    </row>
    <row r="258" ht="12.75" customHeight="1">
      <c r="A258" s="261"/>
      <c r="B258" s="261"/>
      <c r="C258" s="1343"/>
      <c r="D258" s="1344"/>
      <c r="E258" s="1335"/>
      <c r="F258" s="1345"/>
      <c r="G258" s="1345"/>
      <c r="H258" s="1345"/>
      <c r="I258" s="1346"/>
      <c r="J258" s="1346"/>
      <c r="K258" s="1335"/>
      <c r="L258" s="1341"/>
      <c r="M258" s="1341"/>
      <c r="N258" s="1341"/>
      <c r="O258" s="1342"/>
      <c r="P258" s="1342"/>
      <c r="Q258" s="1335"/>
      <c r="R258" s="1345"/>
      <c r="S258" s="1345"/>
      <c r="T258" s="1346"/>
      <c r="U258" s="1346"/>
      <c r="V258" s="1335"/>
      <c r="W258" s="1343"/>
      <c r="X258" s="1343"/>
      <c r="Y258" s="1343"/>
      <c r="Z258" s="1343"/>
      <c r="AA258" s="1343"/>
      <c r="AB258" s="1335"/>
      <c r="AC258" s="1345"/>
      <c r="AD258" s="1345"/>
      <c r="AE258" s="1346"/>
      <c r="AF258" s="1346"/>
      <c r="AG258" s="1335"/>
      <c r="AH258" s="1345"/>
      <c r="AI258" s="1345"/>
      <c r="AJ258" s="1347"/>
      <c r="AK258" s="1346"/>
      <c r="AL258" s="1335"/>
      <c r="AM258" s="1348"/>
      <c r="AN258" s="1348"/>
      <c r="AO258" s="1346"/>
      <c r="AP258" s="1346"/>
      <c r="AQ258" s="1335"/>
      <c r="AR258" s="1345"/>
      <c r="AS258" s="1345"/>
      <c r="AT258" s="1349"/>
      <c r="AU258" s="1346"/>
    </row>
    <row r="259" ht="12.75" customHeight="1">
      <c r="A259" s="261"/>
      <c r="B259" s="261"/>
      <c r="C259" s="1343"/>
      <c r="D259" s="1344"/>
      <c r="E259" s="1335"/>
      <c r="F259" s="1345"/>
      <c r="G259" s="1345"/>
      <c r="H259" s="1345"/>
      <c r="I259" s="1346"/>
      <c r="J259" s="1346"/>
      <c r="K259" s="1335"/>
      <c r="L259" s="1341"/>
      <c r="M259" s="1341"/>
      <c r="N259" s="1341"/>
      <c r="O259" s="1342"/>
      <c r="P259" s="1342"/>
      <c r="Q259" s="1335"/>
      <c r="R259" s="1345"/>
      <c r="S259" s="1345"/>
      <c r="T259" s="1346"/>
      <c r="U259" s="1346"/>
      <c r="V259" s="1335"/>
      <c r="W259" s="1343"/>
      <c r="X259" s="1343"/>
      <c r="Y259" s="1343"/>
      <c r="Z259" s="1343"/>
      <c r="AA259" s="1343"/>
      <c r="AB259" s="1335"/>
      <c r="AC259" s="1345"/>
      <c r="AD259" s="1345"/>
      <c r="AE259" s="1346"/>
      <c r="AF259" s="1346"/>
      <c r="AG259" s="1335"/>
      <c r="AH259" s="1345"/>
      <c r="AI259" s="1345"/>
      <c r="AJ259" s="1347"/>
      <c r="AK259" s="1346"/>
      <c r="AL259" s="1335"/>
      <c r="AM259" s="1348"/>
      <c r="AN259" s="1348"/>
      <c r="AO259" s="1346"/>
      <c r="AP259" s="1346"/>
      <c r="AQ259" s="1335"/>
      <c r="AR259" s="1345"/>
      <c r="AS259" s="1345"/>
      <c r="AT259" s="1349"/>
      <c r="AU259" s="1346"/>
    </row>
    <row r="260" ht="12.75" customHeight="1">
      <c r="A260" s="261"/>
      <c r="B260" s="261"/>
      <c r="C260" s="1343"/>
      <c r="D260" s="1344"/>
      <c r="E260" s="1335"/>
      <c r="F260" s="1345"/>
      <c r="G260" s="1345"/>
      <c r="H260" s="1345"/>
      <c r="I260" s="1346"/>
      <c r="J260" s="1346"/>
      <c r="K260" s="1335"/>
      <c r="L260" s="1341"/>
      <c r="M260" s="1341"/>
      <c r="N260" s="1341"/>
      <c r="O260" s="1342"/>
      <c r="P260" s="1342"/>
      <c r="Q260" s="1335"/>
      <c r="R260" s="1345"/>
      <c r="S260" s="1345"/>
      <c r="T260" s="1346"/>
      <c r="U260" s="1346"/>
      <c r="V260" s="1335"/>
      <c r="W260" s="1343"/>
      <c r="X260" s="1343"/>
      <c r="Y260" s="1343"/>
      <c r="Z260" s="1343"/>
      <c r="AA260" s="1343"/>
      <c r="AB260" s="1335"/>
      <c r="AC260" s="1345"/>
      <c r="AD260" s="1345"/>
      <c r="AE260" s="1346"/>
      <c r="AF260" s="1346"/>
      <c r="AG260" s="1335"/>
      <c r="AH260" s="1345"/>
      <c r="AI260" s="1345"/>
      <c r="AJ260" s="1347"/>
      <c r="AK260" s="1346"/>
      <c r="AL260" s="1335"/>
      <c r="AM260" s="1348"/>
      <c r="AN260" s="1348"/>
      <c r="AO260" s="1346"/>
      <c r="AP260" s="1346"/>
      <c r="AQ260" s="1335"/>
      <c r="AR260" s="1345"/>
      <c r="AS260" s="1345"/>
      <c r="AT260" s="1349"/>
      <c r="AU260" s="1346"/>
    </row>
    <row r="261" ht="12.75" customHeight="1">
      <c r="A261" s="261"/>
      <c r="B261" s="261"/>
      <c r="C261" s="1343"/>
      <c r="D261" s="1344"/>
      <c r="E261" s="1335"/>
      <c r="F261" s="1345"/>
      <c r="G261" s="1345"/>
      <c r="H261" s="1345"/>
      <c r="I261" s="1346"/>
      <c r="J261" s="1346"/>
      <c r="K261" s="1335"/>
      <c r="L261" s="1341"/>
      <c r="M261" s="1341"/>
      <c r="N261" s="1341"/>
      <c r="O261" s="1342"/>
      <c r="P261" s="1342"/>
      <c r="Q261" s="1335"/>
      <c r="R261" s="1345"/>
      <c r="S261" s="1345"/>
      <c r="T261" s="1346"/>
      <c r="U261" s="1346"/>
      <c r="V261" s="1335"/>
      <c r="W261" s="1343"/>
      <c r="X261" s="1343"/>
      <c r="Y261" s="1343"/>
      <c r="Z261" s="1343"/>
      <c r="AA261" s="1343"/>
      <c r="AB261" s="1335"/>
      <c r="AC261" s="1345"/>
      <c r="AD261" s="1345"/>
      <c r="AE261" s="1346"/>
      <c r="AF261" s="1346"/>
      <c r="AG261" s="1335"/>
      <c r="AH261" s="1345"/>
      <c r="AI261" s="1345"/>
      <c r="AJ261" s="1347"/>
      <c r="AK261" s="1346"/>
      <c r="AL261" s="1335"/>
      <c r="AM261" s="1348"/>
      <c r="AN261" s="1348"/>
      <c r="AO261" s="1346"/>
      <c r="AP261" s="1346"/>
      <c r="AQ261" s="1335"/>
      <c r="AR261" s="1345"/>
      <c r="AS261" s="1345"/>
      <c r="AT261" s="1349"/>
      <c r="AU261" s="1346"/>
    </row>
    <row r="262" ht="12.75" customHeight="1">
      <c r="A262" s="261"/>
      <c r="B262" s="261"/>
      <c r="C262" s="1343"/>
      <c r="D262" s="1344"/>
      <c r="E262" s="1335"/>
      <c r="F262" s="1345"/>
      <c r="G262" s="1345"/>
      <c r="H262" s="1345"/>
      <c r="I262" s="1346"/>
      <c r="J262" s="1346"/>
      <c r="K262" s="1335"/>
      <c r="L262" s="1341"/>
      <c r="M262" s="1341"/>
      <c r="N262" s="1341"/>
      <c r="O262" s="1342"/>
      <c r="P262" s="1342"/>
      <c r="Q262" s="1335"/>
      <c r="R262" s="1345"/>
      <c r="S262" s="1345"/>
      <c r="T262" s="1346"/>
      <c r="U262" s="1346"/>
      <c r="V262" s="1335"/>
      <c r="W262" s="1343"/>
      <c r="X262" s="1343"/>
      <c r="Y262" s="1343"/>
      <c r="Z262" s="1343"/>
      <c r="AA262" s="1343"/>
      <c r="AB262" s="1335"/>
      <c r="AC262" s="1345"/>
      <c r="AD262" s="1345"/>
      <c r="AE262" s="1346"/>
      <c r="AF262" s="1346"/>
      <c r="AG262" s="1335"/>
      <c r="AH262" s="1345"/>
      <c r="AI262" s="1345"/>
      <c r="AJ262" s="1347"/>
      <c r="AK262" s="1346"/>
      <c r="AL262" s="1335"/>
      <c r="AM262" s="1348"/>
      <c r="AN262" s="1348"/>
      <c r="AO262" s="1346"/>
      <c r="AP262" s="1346"/>
      <c r="AQ262" s="1335"/>
      <c r="AR262" s="1345"/>
      <c r="AS262" s="1345"/>
      <c r="AT262" s="1349"/>
      <c r="AU262" s="1346"/>
    </row>
    <row r="263" ht="12.75" customHeight="1">
      <c r="A263" s="261"/>
      <c r="B263" s="261"/>
      <c r="C263" s="1343"/>
      <c r="D263" s="1344"/>
      <c r="E263" s="1335"/>
      <c r="F263" s="1345"/>
      <c r="G263" s="1345"/>
      <c r="H263" s="1345"/>
      <c r="I263" s="1346"/>
      <c r="J263" s="1346"/>
      <c r="K263" s="1335"/>
      <c r="L263" s="1341"/>
      <c r="M263" s="1341"/>
      <c r="N263" s="1341"/>
      <c r="O263" s="1342"/>
      <c r="P263" s="1342"/>
      <c r="Q263" s="1335"/>
      <c r="R263" s="1345"/>
      <c r="S263" s="1345"/>
      <c r="T263" s="1346"/>
      <c r="U263" s="1346"/>
      <c r="V263" s="1335"/>
      <c r="W263" s="1343"/>
      <c r="X263" s="1343"/>
      <c r="Y263" s="1343"/>
      <c r="Z263" s="1343"/>
      <c r="AA263" s="1343"/>
      <c r="AB263" s="1335"/>
      <c r="AC263" s="1345"/>
      <c r="AD263" s="1345"/>
      <c r="AE263" s="1346"/>
      <c r="AF263" s="1346"/>
      <c r="AG263" s="1335"/>
      <c r="AH263" s="1345"/>
      <c r="AI263" s="1345"/>
      <c r="AJ263" s="1347"/>
      <c r="AK263" s="1346"/>
      <c r="AL263" s="1335"/>
      <c r="AM263" s="1348"/>
      <c r="AN263" s="1348"/>
      <c r="AO263" s="1346"/>
      <c r="AP263" s="1346"/>
      <c r="AQ263" s="1335"/>
      <c r="AR263" s="1345"/>
      <c r="AS263" s="1345"/>
      <c r="AT263" s="1349"/>
      <c r="AU263" s="1346"/>
    </row>
    <row r="264" ht="12.75" customHeight="1">
      <c r="A264" s="261"/>
      <c r="B264" s="261"/>
      <c r="C264" s="1343"/>
      <c r="D264" s="1344"/>
      <c r="E264" s="1335"/>
      <c r="F264" s="1345"/>
      <c r="G264" s="1345"/>
      <c r="H264" s="1345"/>
      <c r="I264" s="1346"/>
      <c r="J264" s="1346"/>
      <c r="K264" s="1335"/>
      <c r="L264" s="1341"/>
      <c r="M264" s="1341"/>
      <c r="N264" s="1341"/>
      <c r="O264" s="1342"/>
      <c r="P264" s="1342"/>
      <c r="Q264" s="1335"/>
      <c r="R264" s="1345"/>
      <c r="S264" s="1345"/>
      <c r="T264" s="1346"/>
      <c r="U264" s="1346"/>
      <c r="V264" s="1335"/>
      <c r="W264" s="1343"/>
      <c r="X264" s="1343"/>
      <c r="Y264" s="1343"/>
      <c r="Z264" s="1343"/>
      <c r="AA264" s="1343"/>
      <c r="AB264" s="1335"/>
      <c r="AC264" s="1345"/>
      <c r="AD264" s="1345"/>
      <c r="AE264" s="1346"/>
      <c r="AF264" s="1346"/>
      <c r="AG264" s="1335"/>
      <c r="AH264" s="1345"/>
      <c r="AI264" s="1345"/>
      <c r="AJ264" s="1347"/>
      <c r="AK264" s="1346"/>
      <c r="AL264" s="1335"/>
      <c r="AM264" s="1348"/>
      <c r="AN264" s="1348"/>
      <c r="AO264" s="1346"/>
      <c r="AP264" s="1346"/>
      <c r="AQ264" s="1335"/>
      <c r="AR264" s="1345"/>
      <c r="AS264" s="1345"/>
      <c r="AT264" s="1349"/>
      <c r="AU264" s="1346"/>
    </row>
    <row r="265" ht="12.75" customHeight="1">
      <c r="A265" s="261"/>
      <c r="B265" s="261"/>
      <c r="C265" s="1343"/>
      <c r="D265" s="1344"/>
      <c r="E265" s="1335"/>
      <c r="F265" s="1345"/>
      <c r="G265" s="1345"/>
      <c r="H265" s="1345"/>
      <c r="I265" s="1346"/>
      <c r="J265" s="1346"/>
      <c r="K265" s="1335"/>
      <c r="L265" s="1341"/>
      <c r="M265" s="1341"/>
      <c r="N265" s="1341"/>
      <c r="O265" s="1342"/>
      <c r="P265" s="1342"/>
      <c r="Q265" s="1335"/>
      <c r="R265" s="1345"/>
      <c r="S265" s="1345"/>
      <c r="T265" s="1346"/>
      <c r="U265" s="1346"/>
      <c r="V265" s="1335"/>
      <c r="W265" s="1343"/>
      <c r="X265" s="1343"/>
      <c r="Y265" s="1343"/>
      <c r="Z265" s="1343"/>
      <c r="AA265" s="1343"/>
      <c r="AB265" s="1335"/>
      <c r="AC265" s="1345"/>
      <c r="AD265" s="1345"/>
      <c r="AE265" s="1346"/>
      <c r="AF265" s="1346"/>
      <c r="AG265" s="1335"/>
      <c r="AH265" s="1345"/>
      <c r="AI265" s="1345"/>
      <c r="AJ265" s="1347"/>
      <c r="AK265" s="1346"/>
      <c r="AL265" s="1335"/>
      <c r="AM265" s="1348"/>
      <c r="AN265" s="1348"/>
      <c r="AO265" s="1346"/>
      <c r="AP265" s="1346"/>
      <c r="AQ265" s="1335"/>
      <c r="AR265" s="1345"/>
      <c r="AS265" s="1345"/>
      <c r="AT265" s="1349"/>
      <c r="AU265" s="1346"/>
    </row>
    <row r="266" ht="12.75" customHeight="1">
      <c r="A266" s="261"/>
      <c r="B266" s="261"/>
      <c r="C266" s="1343"/>
      <c r="D266" s="1344"/>
      <c r="E266" s="1335"/>
      <c r="F266" s="1345"/>
      <c r="G266" s="1345"/>
      <c r="H266" s="1345"/>
      <c r="I266" s="1346"/>
      <c r="J266" s="1346"/>
      <c r="K266" s="1335"/>
      <c r="L266" s="1341"/>
      <c r="M266" s="1341"/>
      <c r="N266" s="1341"/>
      <c r="O266" s="1342"/>
      <c r="P266" s="1342"/>
      <c r="Q266" s="1335"/>
      <c r="R266" s="1345"/>
      <c r="S266" s="1345"/>
      <c r="T266" s="1346"/>
      <c r="U266" s="1346"/>
      <c r="V266" s="1335"/>
      <c r="W266" s="1343"/>
      <c r="X266" s="1343"/>
      <c r="Y266" s="1343"/>
      <c r="Z266" s="1343"/>
      <c r="AA266" s="1343"/>
      <c r="AB266" s="1335"/>
      <c r="AC266" s="1345"/>
      <c r="AD266" s="1345"/>
      <c r="AE266" s="1346"/>
      <c r="AF266" s="1346"/>
      <c r="AG266" s="1335"/>
      <c r="AH266" s="1345"/>
      <c r="AI266" s="1345"/>
      <c r="AJ266" s="1347"/>
      <c r="AK266" s="1346"/>
      <c r="AL266" s="1335"/>
      <c r="AM266" s="1348"/>
      <c r="AN266" s="1348"/>
      <c r="AO266" s="1346"/>
      <c r="AP266" s="1346"/>
      <c r="AQ266" s="1335"/>
      <c r="AR266" s="1345"/>
      <c r="AS266" s="1345"/>
      <c r="AT266" s="1349"/>
      <c r="AU266" s="1346"/>
    </row>
    <row r="267" ht="12.75" customHeight="1">
      <c r="A267" s="261"/>
      <c r="B267" s="261"/>
      <c r="C267" s="1343"/>
      <c r="D267" s="1344"/>
      <c r="E267" s="1335"/>
      <c r="F267" s="1345"/>
      <c r="G267" s="1345"/>
      <c r="H267" s="1345"/>
      <c r="I267" s="1346"/>
      <c r="J267" s="1346"/>
      <c r="K267" s="1335"/>
      <c r="L267" s="1341"/>
      <c r="M267" s="1341"/>
      <c r="N267" s="1341"/>
      <c r="O267" s="1342"/>
      <c r="P267" s="1342"/>
      <c r="Q267" s="1335"/>
      <c r="R267" s="1345"/>
      <c r="S267" s="1345"/>
      <c r="T267" s="1346"/>
      <c r="U267" s="1346"/>
      <c r="V267" s="1335"/>
      <c r="W267" s="1343"/>
      <c r="X267" s="1343"/>
      <c r="Y267" s="1343"/>
      <c r="Z267" s="1343"/>
      <c r="AA267" s="1343"/>
      <c r="AB267" s="1335"/>
      <c r="AC267" s="1345"/>
      <c r="AD267" s="1345"/>
      <c r="AE267" s="1346"/>
      <c r="AF267" s="1346"/>
      <c r="AG267" s="1335"/>
      <c r="AH267" s="1345"/>
      <c r="AI267" s="1345"/>
      <c r="AJ267" s="1347"/>
      <c r="AK267" s="1346"/>
      <c r="AL267" s="1335"/>
      <c r="AM267" s="1348"/>
      <c r="AN267" s="1348"/>
      <c r="AO267" s="1346"/>
      <c r="AP267" s="1346"/>
      <c r="AQ267" s="1335"/>
      <c r="AR267" s="1345"/>
      <c r="AS267" s="1345"/>
      <c r="AT267" s="1349"/>
      <c r="AU267" s="1346"/>
    </row>
    <row r="268" ht="12.75" customHeight="1">
      <c r="A268" s="261"/>
      <c r="B268" s="261"/>
      <c r="C268" s="1343"/>
      <c r="D268" s="1344"/>
      <c r="E268" s="1335"/>
      <c r="F268" s="1345"/>
      <c r="G268" s="1345"/>
      <c r="H268" s="1345"/>
      <c r="I268" s="1346"/>
      <c r="J268" s="1346"/>
      <c r="K268" s="1335"/>
      <c r="L268" s="1341"/>
      <c r="M268" s="1341"/>
      <c r="N268" s="1341"/>
      <c r="O268" s="1342"/>
      <c r="P268" s="1342"/>
      <c r="Q268" s="1335"/>
      <c r="R268" s="1345"/>
      <c r="S268" s="1345"/>
      <c r="T268" s="1346"/>
      <c r="U268" s="1346"/>
      <c r="V268" s="1335"/>
      <c r="W268" s="1343"/>
      <c r="X268" s="1343"/>
      <c r="Y268" s="1343"/>
      <c r="Z268" s="1343"/>
      <c r="AA268" s="1343"/>
      <c r="AB268" s="1335"/>
      <c r="AC268" s="1345"/>
      <c r="AD268" s="1345"/>
      <c r="AE268" s="1346"/>
      <c r="AF268" s="1346"/>
      <c r="AG268" s="1335"/>
      <c r="AH268" s="1345"/>
      <c r="AI268" s="1345"/>
      <c r="AJ268" s="1347"/>
      <c r="AK268" s="1346"/>
      <c r="AL268" s="1335"/>
      <c r="AM268" s="1348"/>
      <c r="AN268" s="1348"/>
      <c r="AO268" s="1346"/>
      <c r="AP268" s="1346"/>
      <c r="AQ268" s="1335"/>
      <c r="AR268" s="1345"/>
      <c r="AS268" s="1345"/>
      <c r="AT268" s="1349"/>
      <c r="AU268" s="1346"/>
    </row>
    <row r="269" ht="12.75" customHeight="1">
      <c r="A269" s="261"/>
      <c r="B269" s="261"/>
      <c r="C269" s="1343"/>
      <c r="D269" s="1344"/>
      <c r="E269" s="1335"/>
      <c r="F269" s="1345"/>
      <c r="G269" s="1345"/>
      <c r="H269" s="1345"/>
      <c r="I269" s="1346"/>
      <c r="J269" s="1346"/>
      <c r="K269" s="1335"/>
      <c r="L269" s="1341"/>
      <c r="M269" s="1341"/>
      <c r="N269" s="1341"/>
      <c r="O269" s="1342"/>
      <c r="P269" s="1342"/>
      <c r="Q269" s="1335"/>
      <c r="R269" s="1345"/>
      <c r="S269" s="1345"/>
      <c r="T269" s="1346"/>
      <c r="U269" s="1346"/>
      <c r="V269" s="1335"/>
      <c r="W269" s="1343"/>
      <c r="X269" s="1343"/>
      <c r="Y269" s="1343"/>
      <c r="Z269" s="1343"/>
      <c r="AA269" s="1343"/>
      <c r="AB269" s="1335"/>
      <c r="AC269" s="1345"/>
      <c r="AD269" s="1345"/>
      <c r="AE269" s="1346"/>
      <c r="AF269" s="1346"/>
      <c r="AG269" s="1335"/>
      <c r="AH269" s="1345"/>
      <c r="AI269" s="1345"/>
      <c r="AJ269" s="1347"/>
      <c r="AK269" s="1346"/>
      <c r="AL269" s="1335"/>
      <c r="AM269" s="1348"/>
      <c r="AN269" s="1348"/>
      <c r="AO269" s="1346"/>
      <c r="AP269" s="1346"/>
      <c r="AQ269" s="1335"/>
      <c r="AR269" s="1345"/>
      <c r="AS269" s="1345"/>
      <c r="AT269" s="1349"/>
      <c r="AU269" s="1346"/>
    </row>
    <row r="270" ht="12.75" customHeight="1">
      <c r="A270" s="261"/>
      <c r="B270" s="261"/>
      <c r="C270" s="1343"/>
      <c r="D270" s="1344"/>
      <c r="E270" s="1335"/>
      <c r="F270" s="1345"/>
      <c r="G270" s="1345"/>
      <c r="H270" s="1345"/>
      <c r="I270" s="1346"/>
      <c r="J270" s="1346"/>
      <c r="K270" s="1335"/>
      <c r="L270" s="1341"/>
      <c r="M270" s="1341"/>
      <c r="N270" s="1341"/>
      <c r="O270" s="1342"/>
      <c r="P270" s="1342"/>
      <c r="Q270" s="1335"/>
      <c r="R270" s="1345"/>
      <c r="S270" s="1345"/>
      <c r="T270" s="1346"/>
      <c r="U270" s="1346"/>
      <c r="V270" s="1335"/>
      <c r="W270" s="1343"/>
      <c r="X270" s="1343"/>
      <c r="Y270" s="1343"/>
      <c r="Z270" s="1343"/>
      <c r="AA270" s="1343"/>
      <c r="AB270" s="1335"/>
      <c r="AC270" s="1345"/>
      <c r="AD270" s="1345"/>
      <c r="AE270" s="1346"/>
      <c r="AF270" s="1346"/>
      <c r="AG270" s="1335"/>
      <c r="AH270" s="1345"/>
      <c r="AI270" s="1345"/>
      <c r="AJ270" s="1347"/>
      <c r="AK270" s="1346"/>
      <c r="AL270" s="1335"/>
      <c r="AM270" s="1348"/>
      <c r="AN270" s="1348"/>
      <c r="AO270" s="1346"/>
      <c r="AP270" s="1346"/>
      <c r="AQ270" s="1335"/>
      <c r="AR270" s="1345"/>
      <c r="AS270" s="1345"/>
      <c r="AT270" s="1349"/>
      <c r="AU270" s="1346"/>
    </row>
    <row r="271" ht="12.75" customHeight="1">
      <c r="A271" s="261"/>
      <c r="B271" s="261"/>
      <c r="C271" s="1343"/>
      <c r="D271" s="1344"/>
      <c r="E271" s="1335"/>
      <c r="F271" s="1345"/>
      <c r="G271" s="1345"/>
      <c r="H271" s="1345"/>
      <c r="I271" s="1346"/>
      <c r="J271" s="1346"/>
      <c r="K271" s="1335"/>
      <c r="L271" s="1341"/>
      <c r="M271" s="1341"/>
      <c r="N271" s="1341"/>
      <c r="O271" s="1342"/>
      <c r="P271" s="1342"/>
      <c r="Q271" s="1335"/>
      <c r="R271" s="1345"/>
      <c r="S271" s="1345"/>
      <c r="T271" s="1346"/>
      <c r="U271" s="1346"/>
      <c r="V271" s="1335"/>
      <c r="W271" s="1343"/>
      <c r="X271" s="1343"/>
      <c r="Y271" s="1343"/>
      <c r="Z271" s="1343"/>
      <c r="AA271" s="1343"/>
      <c r="AB271" s="1335"/>
      <c r="AC271" s="1345"/>
      <c r="AD271" s="1345"/>
      <c r="AE271" s="1346"/>
      <c r="AF271" s="1346"/>
      <c r="AG271" s="1335"/>
      <c r="AH271" s="1345"/>
      <c r="AI271" s="1345"/>
      <c r="AJ271" s="1347"/>
      <c r="AK271" s="1346"/>
      <c r="AL271" s="1335"/>
      <c r="AM271" s="1348"/>
      <c r="AN271" s="1348"/>
      <c r="AO271" s="1346"/>
      <c r="AP271" s="1346"/>
      <c r="AQ271" s="1335"/>
      <c r="AR271" s="1345"/>
      <c r="AS271" s="1345"/>
      <c r="AT271" s="1349"/>
      <c r="AU271" s="1346"/>
    </row>
    <row r="272" ht="12.75" customHeight="1">
      <c r="A272" s="261"/>
      <c r="B272" s="261"/>
      <c r="C272" s="1343"/>
      <c r="D272" s="1344"/>
      <c r="E272" s="1335"/>
      <c r="F272" s="1345"/>
      <c r="G272" s="1345"/>
      <c r="H272" s="1345"/>
      <c r="I272" s="1346"/>
      <c r="J272" s="1346"/>
      <c r="K272" s="1335"/>
      <c r="L272" s="1341"/>
      <c r="M272" s="1341"/>
      <c r="N272" s="1341"/>
      <c r="O272" s="1342"/>
      <c r="P272" s="1342"/>
      <c r="Q272" s="1335"/>
      <c r="R272" s="1345"/>
      <c r="S272" s="1345"/>
      <c r="T272" s="1346"/>
      <c r="U272" s="1346"/>
      <c r="V272" s="1335"/>
      <c r="W272" s="1343"/>
      <c r="X272" s="1343"/>
      <c r="Y272" s="1343"/>
      <c r="Z272" s="1343"/>
      <c r="AA272" s="1343"/>
      <c r="AB272" s="1335"/>
      <c r="AC272" s="1345"/>
      <c r="AD272" s="1345"/>
      <c r="AE272" s="1346"/>
      <c r="AF272" s="1346"/>
      <c r="AG272" s="1335"/>
      <c r="AH272" s="1345"/>
      <c r="AI272" s="1345"/>
      <c r="AJ272" s="1347"/>
      <c r="AK272" s="1346"/>
      <c r="AL272" s="1335"/>
      <c r="AM272" s="1348"/>
      <c r="AN272" s="1348"/>
      <c r="AO272" s="1346"/>
      <c r="AP272" s="1346"/>
      <c r="AQ272" s="1335"/>
      <c r="AR272" s="1345"/>
      <c r="AS272" s="1345"/>
      <c r="AT272" s="1349"/>
      <c r="AU272" s="1346"/>
    </row>
    <row r="273" ht="12.75" customHeight="1">
      <c r="A273" s="261"/>
      <c r="B273" s="261"/>
      <c r="C273" s="1343"/>
      <c r="D273" s="1344"/>
      <c r="E273" s="1335"/>
      <c r="F273" s="1345"/>
      <c r="G273" s="1345"/>
      <c r="H273" s="1345"/>
      <c r="I273" s="1346"/>
      <c r="J273" s="1346"/>
      <c r="K273" s="1335"/>
      <c r="L273" s="1341"/>
      <c r="M273" s="1341"/>
      <c r="N273" s="1341"/>
      <c r="O273" s="1342"/>
      <c r="P273" s="1342"/>
      <c r="Q273" s="1335"/>
      <c r="R273" s="1345"/>
      <c r="S273" s="1345"/>
      <c r="T273" s="1346"/>
      <c r="U273" s="1346"/>
      <c r="V273" s="1335"/>
      <c r="W273" s="1343"/>
      <c r="X273" s="1343"/>
      <c r="Y273" s="1343"/>
      <c r="Z273" s="1343"/>
      <c r="AA273" s="1343"/>
      <c r="AB273" s="1335"/>
      <c r="AC273" s="1345"/>
      <c r="AD273" s="1345"/>
      <c r="AE273" s="1346"/>
      <c r="AF273" s="1346"/>
      <c r="AG273" s="1335"/>
      <c r="AH273" s="1345"/>
      <c r="AI273" s="1345"/>
      <c r="AJ273" s="1347"/>
      <c r="AK273" s="1346"/>
      <c r="AL273" s="1335"/>
      <c r="AM273" s="1348"/>
      <c r="AN273" s="1348"/>
      <c r="AO273" s="1346"/>
      <c r="AP273" s="1346"/>
      <c r="AQ273" s="1335"/>
      <c r="AR273" s="1345"/>
      <c r="AS273" s="1345"/>
      <c r="AT273" s="1349"/>
      <c r="AU273" s="1346"/>
    </row>
    <row r="274" ht="12.75" customHeight="1">
      <c r="A274" s="261"/>
      <c r="B274" s="261"/>
      <c r="C274" s="1343"/>
      <c r="D274" s="1344"/>
      <c r="E274" s="1335"/>
      <c r="F274" s="1345"/>
      <c r="G274" s="1345"/>
      <c r="H274" s="1345"/>
      <c r="I274" s="1346"/>
      <c r="J274" s="1346"/>
      <c r="K274" s="1335"/>
      <c r="L274" s="1341"/>
      <c r="M274" s="1341"/>
      <c r="N274" s="1341"/>
      <c r="O274" s="1342"/>
      <c r="P274" s="1342"/>
      <c r="Q274" s="1335"/>
      <c r="R274" s="1345"/>
      <c r="S274" s="1345"/>
      <c r="T274" s="1346"/>
      <c r="U274" s="1346"/>
      <c r="V274" s="1335"/>
      <c r="W274" s="1343"/>
      <c r="X274" s="1343"/>
      <c r="Y274" s="1343"/>
      <c r="Z274" s="1343"/>
      <c r="AA274" s="1343"/>
      <c r="AB274" s="1335"/>
      <c r="AC274" s="1345"/>
      <c r="AD274" s="1345"/>
      <c r="AE274" s="1346"/>
      <c r="AF274" s="1346"/>
      <c r="AG274" s="1335"/>
      <c r="AH274" s="1345"/>
      <c r="AI274" s="1345"/>
      <c r="AJ274" s="1347"/>
      <c r="AK274" s="1346"/>
      <c r="AL274" s="1335"/>
      <c r="AM274" s="1348"/>
      <c r="AN274" s="1348"/>
      <c r="AO274" s="1346"/>
      <c r="AP274" s="1346"/>
      <c r="AQ274" s="1335"/>
      <c r="AR274" s="1345"/>
      <c r="AS274" s="1345"/>
      <c r="AT274" s="1349"/>
      <c r="AU274" s="1346"/>
    </row>
    <row r="275" ht="12.75" customHeight="1">
      <c r="A275" s="261"/>
      <c r="B275" s="261"/>
      <c r="C275" s="1343"/>
      <c r="D275" s="1344"/>
      <c r="E275" s="1335"/>
      <c r="F275" s="1345"/>
      <c r="G275" s="1345"/>
      <c r="H275" s="1345"/>
      <c r="I275" s="1346"/>
      <c r="J275" s="1346"/>
      <c r="K275" s="1335"/>
      <c r="L275" s="1341"/>
      <c r="M275" s="1341"/>
      <c r="N275" s="1341"/>
      <c r="O275" s="1342"/>
      <c r="P275" s="1342"/>
      <c r="Q275" s="1335"/>
      <c r="R275" s="1345"/>
      <c r="S275" s="1345"/>
      <c r="T275" s="1346"/>
      <c r="U275" s="1346"/>
      <c r="V275" s="1335"/>
      <c r="W275" s="1343"/>
      <c r="X275" s="1343"/>
      <c r="Y275" s="1343"/>
      <c r="Z275" s="1343"/>
      <c r="AA275" s="1343"/>
      <c r="AB275" s="1335"/>
      <c r="AC275" s="1345"/>
      <c r="AD275" s="1345"/>
      <c r="AE275" s="1346"/>
      <c r="AF275" s="1346"/>
      <c r="AG275" s="1335"/>
      <c r="AH275" s="1345"/>
      <c r="AI275" s="1345"/>
      <c r="AJ275" s="1347"/>
      <c r="AK275" s="1346"/>
      <c r="AL275" s="1335"/>
      <c r="AM275" s="1348"/>
      <c r="AN275" s="1348"/>
      <c r="AO275" s="1346"/>
      <c r="AP275" s="1346"/>
      <c r="AQ275" s="1335"/>
      <c r="AR275" s="1345"/>
      <c r="AS275" s="1345"/>
      <c r="AT275" s="1349"/>
      <c r="AU275" s="1346"/>
    </row>
    <row r="276" ht="12.75" customHeight="1">
      <c r="A276" s="261"/>
      <c r="B276" s="261"/>
      <c r="C276" s="1343"/>
      <c r="D276" s="1344"/>
      <c r="E276" s="1335"/>
      <c r="F276" s="1345"/>
      <c r="G276" s="1345"/>
      <c r="H276" s="1345"/>
      <c r="I276" s="1346"/>
      <c r="J276" s="1346"/>
      <c r="K276" s="1335"/>
      <c r="L276" s="1341"/>
      <c r="M276" s="1341"/>
      <c r="N276" s="1341"/>
      <c r="O276" s="1342"/>
      <c r="P276" s="1342"/>
      <c r="Q276" s="1335"/>
      <c r="R276" s="1345"/>
      <c r="S276" s="1345"/>
      <c r="T276" s="1346"/>
      <c r="U276" s="1346"/>
      <c r="V276" s="1335"/>
      <c r="W276" s="1343"/>
      <c r="X276" s="1343"/>
      <c r="Y276" s="1343"/>
      <c r="Z276" s="1343"/>
      <c r="AA276" s="1343"/>
      <c r="AB276" s="1335"/>
      <c r="AC276" s="1345"/>
      <c r="AD276" s="1345"/>
      <c r="AE276" s="1346"/>
      <c r="AF276" s="1346"/>
      <c r="AG276" s="1335"/>
      <c r="AH276" s="1345"/>
      <c r="AI276" s="1345"/>
      <c r="AJ276" s="1347"/>
      <c r="AK276" s="1346"/>
      <c r="AL276" s="1335"/>
      <c r="AM276" s="1348"/>
      <c r="AN276" s="1348"/>
      <c r="AO276" s="1346"/>
      <c r="AP276" s="1346"/>
      <c r="AQ276" s="1335"/>
      <c r="AR276" s="1345"/>
      <c r="AS276" s="1345"/>
      <c r="AT276" s="1349"/>
      <c r="AU276" s="1346"/>
    </row>
    <row r="277" ht="12.75" customHeight="1">
      <c r="A277" s="261"/>
      <c r="B277" s="261"/>
      <c r="C277" s="1343"/>
      <c r="D277" s="1344"/>
      <c r="E277" s="1335"/>
      <c r="F277" s="1345"/>
      <c r="G277" s="1345"/>
      <c r="H277" s="1345"/>
      <c r="I277" s="1346"/>
      <c r="J277" s="1346"/>
      <c r="K277" s="1335"/>
      <c r="L277" s="1341"/>
      <c r="M277" s="1341"/>
      <c r="N277" s="1341"/>
      <c r="O277" s="1342"/>
      <c r="P277" s="1342"/>
      <c r="Q277" s="1335"/>
      <c r="R277" s="1345"/>
      <c r="S277" s="1345"/>
      <c r="T277" s="1346"/>
      <c r="U277" s="1346"/>
      <c r="V277" s="1335"/>
      <c r="W277" s="1343"/>
      <c r="X277" s="1343"/>
      <c r="Y277" s="1343"/>
      <c r="Z277" s="1343"/>
      <c r="AA277" s="1343"/>
      <c r="AB277" s="1335"/>
      <c r="AC277" s="1345"/>
      <c r="AD277" s="1345"/>
      <c r="AE277" s="1346"/>
      <c r="AF277" s="1346"/>
      <c r="AG277" s="1335"/>
      <c r="AH277" s="1345"/>
      <c r="AI277" s="1345"/>
      <c r="AJ277" s="1347"/>
      <c r="AK277" s="1346"/>
      <c r="AL277" s="1335"/>
      <c r="AM277" s="1348"/>
      <c r="AN277" s="1348"/>
      <c r="AO277" s="1346"/>
      <c r="AP277" s="1346"/>
      <c r="AQ277" s="1335"/>
      <c r="AR277" s="1345"/>
      <c r="AS277" s="1345"/>
      <c r="AT277" s="1349"/>
      <c r="AU277" s="1346"/>
    </row>
    <row r="278" ht="12.75" customHeight="1">
      <c r="A278" s="261"/>
      <c r="B278" s="261"/>
      <c r="C278" s="1343"/>
      <c r="D278" s="1344"/>
      <c r="E278" s="1335"/>
      <c r="F278" s="1345"/>
      <c r="G278" s="1345"/>
      <c r="H278" s="1345"/>
      <c r="I278" s="1346"/>
      <c r="J278" s="1346"/>
      <c r="K278" s="1335"/>
      <c r="L278" s="1341"/>
      <c r="M278" s="1341"/>
      <c r="N278" s="1341"/>
      <c r="O278" s="1342"/>
      <c r="P278" s="1342"/>
      <c r="Q278" s="1335"/>
      <c r="R278" s="1345"/>
      <c r="S278" s="1345"/>
      <c r="T278" s="1346"/>
      <c r="U278" s="1346"/>
      <c r="V278" s="1335"/>
      <c r="W278" s="1343"/>
      <c r="X278" s="1343"/>
      <c r="Y278" s="1343"/>
      <c r="Z278" s="1343"/>
      <c r="AA278" s="1343"/>
      <c r="AB278" s="1335"/>
      <c r="AC278" s="1345"/>
      <c r="AD278" s="1345"/>
      <c r="AE278" s="1346"/>
      <c r="AF278" s="1346"/>
      <c r="AG278" s="1335"/>
      <c r="AH278" s="1345"/>
      <c r="AI278" s="1345"/>
      <c r="AJ278" s="1347"/>
      <c r="AK278" s="1346"/>
      <c r="AL278" s="1335"/>
      <c r="AM278" s="1348"/>
      <c r="AN278" s="1348"/>
      <c r="AO278" s="1346"/>
      <c r="AP278" s="1346"/>
      <c r="AQ278" s="1335"/>
      <c r="AR278" s="1345"/>
      <c r="AS278" s="1345"/>
      <c r="AT278" s="1349"/>
      <c r="AU278" s="1346"/>
    </row>
    <row r="279" ht="12.75" customHeight="1">
      <c r="A279" s="261"/>
      <c r="B279" s="261"/>
      <c r="C279" s="1343"/>
      <c r="D279" s="1344"/>
      <c r="E279" s="1335"/>
      <c r="F279" s="1345"/>
      <c r="G279" s="1345"/>
      <c r="H279" s="1345"/>
      <c r="I279" s="1346"/>
      <c r="J279" s="1346"/>
      <c r="K279" s="1335"/>
      <c r="L279" s="1341"/>
      <c r="M279" s="1341"/>
      <c r="N279" s="1341"/>
      <c r="O279" s="1342"/>
      <c r="P279" s="1342"/>
      <c r="Q279" s="1335"/>
      <c r="R279" s="1345"/>
      <c r="S279" s="1345"/>
      <c r="T279" s="1346"/>
      <c r="U279" s="1346"/>
      <c r="V279" s="1335"/>
      <c r="W279" s="1343"/>
      <c r="X279" s="1343"/>
      <c r="Y279" s="1343"/>
      <c r="Z279" s="1343"/>
      <c r="AA279" s="1343"/>
      <c r="AB279" s="1335"/>
      <c r="AC279" s="1345"/>
      <c r="AD279" s="1345"/>
      <c r="AE279" s="1346"/>
      <c r="AF279" s="1346"/>
      <c r="AG279" s="1335"/>
      <c r="AH279" s="1345"/>
      <c r="AI279" s="1345"/>
      <c r="AJ279" s="1347"/>
      <c r="AK279" s="1346"/>
      <c r="AL279" s="1335"/>
      <c r="AM279" s="1348"/>
      <c r="AN279" s="1348"/>
      <c r="AO279" s="1346"/>
      <c r="AP279" s="1346"/>
      <c r="AQ279" s="1335"/>
      <c r="AR279" s="1345"/>
      <c r="AS279" s="1345"/>
      <c r="AT279" s="1349"/>
      <c r="AU279" s="1346"/>
    </row>
    <row r="280" ht="12.75" customHeight="1">
      <c r="A280" s="261"/>
      <c r="B280" s="261"/>
      <c r="C280" s="1343"/>
      <c r="D280" s="1344"/>
      <c r="E280" s="1335"/>
      <c r="F280" s="1345"/>
      <c r="G280" s="1345"/>
      <c r="H280" s="1345"/>
      <c r="I280" s="1346"/>
      <c r="J280" s="1346"/>
      <c r="K280" s="1335"/>
      <c r="L280" s="1341"/>
      <c r="M280" s="1341"/>
      <c r="N280" s="1341"/>
      <c r="O280" s="1342"/>
      <c r="P280" s="1342"/>
      <c r="Q280" s="1335"/>
      <c r="R280" s="1345"/>
      <c r="S280" s="1345"/>
      <c r="T280" s="1346"/>
      <c r="U280" s="1346"/>
      <c r="V280" s="1335"/>
      <c r="W280" s="1343"/>
      <c r="X280" s="1343"/>
      <c r="Y280" s="1343"/>
      <c r="Z280" s="1343"/>
      <c r="AA280" s="1343"/>
      <c r="AB280" s="1335"/>
      <c r="AC280" s="1345"/>
      <c r="AD280" s="1345"/>
      <c r="AE280" s="1346"/>
      <c r="AF280" s="1346"/>
      <c r="AG280" s="1335"/>
      <c r="AH280" s="1345"/>
      <c r="AI280" s="1345"/>
      <c r="AJ280" s="1347"/>
      <c r="AK280" s="1346"/>
      <c r="AL280" s="1335"/>
      <c r="AM280" s="1348"/>
      <c r="AN280" s="1348"/>
      <c r="AO280" s="1346"/>
      <c r="AP280" s="1346"/>
      <c r="AQ280" s="1335"/>
      <c r="AR280" s="1345"/>
      <c r="AS280" s="1345"/>
      <c r="AT280" s="1349"/>
      <c r="AU280" s="1346"/>
    </row>
    <row r="281" ht="12.75" customHeight="1">
      <c r="A281" s="261"/>
      <c r="B281" s="261"/>
      <c r="C281" s="1343"/>
      <c r="D281" s="1344"/>
      <c r="E281" s="1335"/>
      <c r="F281" s="1345"/>
      <c r="G281" s="1345"/>
      <c r="H281" s="1345"/>
      <c r="I281" s="1346"/>
      <c r="J281" s="1346"/>
      <c r="K281" s="1335"/>
      <c r="L281" s="1341"/>
      <c r="M281" s="1341"/>
      <c r="N281" s="1341"/>
      <c r="O281" s="1342"/>
      <c r="P281" s="1342"/>
      <c r="Q281" s="1335"/>
      <c r="R281" s="1345"/>
      <c r="S281" s="1345"/>
      <c r="T281" s="1346"/>
      <c r="U281" s="1346"/>
      <c r="V281" s="1335"/>
      <c r="W281" s="1343"/>
      <c r="X281" s="1343"/>
      <c r="Y281" s="1343"/>
      <c r="Z281" s="1343"/>
      <c r="AA281" s="1343"/>
      <c r="AB281" s="1335"/>
      <c r="AC281" s="1345"/>
      <c r="AD281" s="1345"/>
      <c r="AE281" s="1346"/>
      <c r="AF281" s="1346"/>
      <c r="AG281" s="1335"/>
      <c r="AH281" s="1345"/>
      <c r="AI281" s="1345"/>
      <c r="AJ281" s="1347"/>
      <c r="AK281" s="1346"/>
      <c r="AL281" s="1335"/>
      <c r="AM281" s="1348"/>
      <c r="AN281" s="1348"/>
      <c r="AO281" s="1346"/>
      <c r="AP281" s="1346"/>
      <c r="AQ281" s="1335"/>
      <c r="AR281" s="1345"/>
      <c r="AS281" s="1345"/>
      <c r="AT281" s="1349"/>
      <c r="AU281" s="1346"/>
    </row>
    <row r="282" ht="12.75" customHeight="1">
      <c r="A282" s="261"/>
      <c r="B282" s="261"/>
      <c r="C282" s="1343"/>
      <c r="D282" s="1344"/>
      <c r="E282" s="1335"/>
      <c r="F282" s="1345"/>
      <c r="G282" s="1345"/>
      <c r="H282" s="1345"/>
      <c r="I282" s="1346"/>
      <c r="J282" s="1346"/>
      <c r="K282" s="1335"/>
      <c r="L282" s="1341"/>
      <c r="M282" s="1341"/>
      <c r="N282" s="1341"/>
      <c r="O282" s="1342"/>
      <c r="P282" s="1342"/>
      <c r="Q282" s="1335"/>
      <c r="R282" s="1345"/>
      <c r="S282" s="1345"/>
      <c r="T282" s="1346"/>
      <c r="U282" s="1346"/>
      <c r="V282" s="1335"/>
      <c r="W282" s="1343"/>
      <c r="X282" s="1343"/>
      <c r="Y282" s="1343"/>
      <c r="Z282" s="1343"/>
      <c r="AA282" s="1343"/>
      <c r="AB282" s="1335"/>
      <c r="AC282" s="1345"/>
      <c r="AD282" s="1345"/>
      <c r="AE282" s="1346"/>
      <c r="AF282" s="1346"/>
      <c r="AG282" s="1335"/>
      <c r="AH282" s="1345"/>
      <c r="AI282" s="1345"/>
      <c r="AJ282" s="1347"/>
      <c r="AK282" s="1346"/>
      <c r="AL282" s="1335"/>
      <c r="AM282" s="1348"/>
      <c r="AN282" s="1348"/>
      <c r="AO282" s="1346"/>
      <c r="AP282" s="1346"/>
      <c r="AQ282" s="1335"/>
      <c r="AR282" s="1345"/>
      <c r="AS282" s="1345"/>
      <c r="AT282" s="1349"/>
      <c r="AU282" s="1346"/>
    </row>
    <row r="283" ht="12.75" customHeight="1">
      <c r="A283" s="261"/>
      <c r="B283" s="261"/>
      <c r="C283" s="1343"/>
      <c r="D283" s="1344"/>
      <c r="E283" s="1335"/>
      <c r="F283" s="1345"/>
      <c r="G283" s="1345"/>
      <c r="H283" s="1345"/>
      <c r="I283" s="1346"/>
      <c r="J283" s="1346"/>
      <c r="K283" s="1335"/>
      <c r="L283" s="1341"/>
      <c r="M283" s="1341"/>
      <c r="N283" s="1341"/>
      <c r="O283" s="1342"/>
      <c r="P283" s="1342"/>
      <c r="Q283" s="1335"/>
      <c r="R283" s="1345"/>
      <c r="S283" s="1345"/>
      <c r="T283" s="1346"/>
      <c r="U283" s="1346"/>
      <c r="V283" s="1335"/>
      <c r="W283" s="1343"/>
      <c r="X283" s="1343"/>
      <c r="Y283" s="1343"/>
      <c r="Z283" s="1343"/>
      <c r="AA283" s="1343"/>
      <c r="AB283" s="1335"/>
      <c r="AC283" s="1345"/>
      <c r="AD283" s="1345"/>
      <c r="AE283" s="1346"/>
      <c r="AF283" s="1346"/>
      <c r="AG283" s="1335"/>
      <c r="AH283" s="1345"/>
      <c r="AI283" s="1345"/>
      <c r="AJ283" s="1347"/>
      <c r="AK283" s="1346"/>
      <c r="AL283" s="1335"/>
      <c r="AM283" s="1348"/>
      <c r="AN283" s="1348"/>
      <c r="AO283" s="1346"/>
      <c r="AP283" s="1346"/>
      <c r="AQ283" s="1335"/>
      <c r="AR283" s="1345"/>
      <c r="AS283" s="1345"/>
      <c r="AT283" s="1349"/>
      <c r="AU283" s="1346"/>
    </row>
    <row r="284" ht="12.75" customHeight="1">
      <c r="A284" s="261"/>
      <c r="B284" s="261"/>
      <c r="C284" s="1343"/>
      <c r="D284" s="1344"/>
      <c r="E284" s="1335"/>
      <c r="F284" s="1345"/>
      <c r="G284" s="1345"/>
      <c r="H284" s="1345"/>
      <c r="I284" s="1346"/>
      <c r="J284" s="1346"/>
      <c r="K284" s="1335"/>
      <c r="L284" s="1341"/>
      <c r="M284" s="1341"/>
      <c r="N284" s="1341"/>
      <c r="O284" s="1342"/>
      <c r="P284" s="1342"/>
      <c r="Q284" s="1335"/>
      <c r="R284" s="1345"/>
      <c r="S284" s="1345"/>
      <c r="T284" s="1346"/>
      <c r="U284" s="1346"/>
      <c r="V284" s="1335"/>
      <c r="W284" s="1343"/>
      <c r="X284" s="1343"/>
      <c r="Y284" s="1343"/>
      <c r="Z284" s="1343"/>
      <c r="AA284" s="1343"/>
      <c r="AB284" s="1335"/>
      <c r="AC284" s="1345"/>
      <c r="AD284" s="1345"/>
      <c r="AE284" s="1346"/>
      <c r="AF284" s="1346"/>
      <c r="AG284" s="1335"/>
      <c r="AH284" s="1345"/>
      <c r="AI284" s="1345"/>
      <c r="AJ284" s="1347"/>
      <c r="AK284" s="1346"/>
      <c r="AL284" s="1335"/>
      <c r="AM284" s="1348"/>
      <c r="AN284" s="1348"/>
      <c r="AO284" s="1346"/>
      <c r="AP284" s="1346"/>
      <c r="AQ284" s="1335"/>
      <c r="AR284" s="1345"/>
      <c r="AS284" s="1345"/>
      <c r="AT284" s="1349"/>
      <c r="AU284" s="1346"/>
    </row>
    <row r="285" ht="12.75" customHeight="1">
      <c r="A285" s="261"/>
      <c r="B285" s="261"/>
      <c r="C285" s="1343"/>
      <c r="D285" s="1344"/>
      <c r="E285" s="1335"/>
      <c r="F285" s="1345"/>
      <c r="G285" s="1345"/>
      <c r="H285" s="1345"/>
      <c r="I285" s="1346"/>
      <c r="J285" s="1346"/>
      <c r="K285" s="1335"/>
      <c r="L285" s="1341"/>
      <c r="M285" s="1341"/>
      <c r="N285" s="1341"/>
      <c r="O285" s="1342"/>
      <c r="P285" s="1342"/>
      <c r="Q285" s="1335"/>
      <c r="R285" s="1345"/>
      <c r="S285" s="1345"/>
      <c r="T285" s="1346"/>
      <c r="U285" s="1346"/>
      <c r="V285" s="1335"/>
      <c r="W285" s="1343"/>
      <c r="X285" s="1343"/>
      <c r="Y285" s="1343"/>
      <c r="Z285" s="1343"/>
      <c r="AA285" s="1343"/>
      <c r="AB285" s="1335"/>
      <c r="AC285" s="1345"/>
      <c r="AD285" s="1345"/>
      <c r="AE285" s="1346"/>
      <c r="AF285" s="1346"/>
      <c r="AG285" s="1335"/>
      <c r="AH285" s="1345"/>
      <c r="AI285" s="1345"/>
      <c r="AJ285" s="1347"/>
      <c r="AK285" s="1346"/>
      <c r="AL285" s="1335"/>
      <c r="AM285" s="1348"/>
      <c r="AN285" s="1348"/>
      <c r="AO285" s="1346"/>
      <c r="AP285" s="1346"/>
      <c r="AQ285" s="1335"/>
      <c r="AR285" s="1345"/>
      <c r="AS285" s="1345"/>
      <c r="AT285" s="1349"/>
      <c r="AU285" s="1346"/>
    </row>
    <row r="286" ht="12.75" customHeight="1">
      <c r="A286" s="261"/>
      <c r="B286" s="261"/>
      <c r="C286" s="1343"/>
      <c r="D286" s="1344"/>
      <c r="E286" s="1335"/>
      <c r="F286" s="1345"/>
      <c r="G286" s="1345"/>
      <c r="H286" s="1345"/>
      <c r="I286" s="1346"/>
      <c r="J286" s="1346"/>
      <c r="K286" s="1335"/>
      <c r="L286" s="1341"/>
      <c r="M286" s="1341"/>
      <c r="N286" s="1341"/>
      <c r="O286" s="1342"/>
      <c r="P286" s="1342"/>
      <c r="Q286" s="1335"/>
      <c r="R286" s="1345"/>
      <c r="S286" s="1345"/>
      <c r="T286" s="1346"/>
      <c r="U286" s="1346"/>
      <c r="V286" s="1335"/>
      <c r="W286" s="1343"/>
      <c r="X286" s="1343"/>
      <c r="Y286" s="1343"/>
      <c r="Z286" s="1343"/>
      <c r="AA286" s="1343"/>
      <c r="AB286" s="1335"/>
      <c r="AC286" s="1345"/>
      <c r="AD286" s="1345"/>
      <c r="AE286" s="1346"/>
      <c r="AF286" s="1346"/>
      <c r="AG286" s="1335"/>
      <c r="AH286" s="1345"/>
      <c r="AI286" s="1345"/>
      <c r="AJ286" s="1347"/>
      <c r="AK286" s="1346"/>
      <c r="AL286" s="1335"/>
      <c r="AM286" s="1348"/>
      <c r="AN286" s="1348"/>
      <c r="AO286" s="1346"/>
      <c r="AP286" s="1346"/>
      <c r="AQ286" s="1335"/>
      <c r="AR286" s="1345"/>
      <c r="AS286" s="1345"/>
      <c r="AT286" s="1349"/>
      <c r="AU286" s="1346"/>
    </row>
    <row r="287" ht="12.75" customHeight="1">
      <c r="A287" s="261"/>
      <c r="B287" s="261"/>
      <c r="C287" s="1343"/>
      <c r="D287" s="1344"/>
      <c r="E287" s="1335"/>
      <c r="F287" s="1345"/>
      <c r="G287" s="1345"/>
      <c r="H287" s="1345"/>
      <c r="I287" s="1346"/>
      <c r="J287" s="1346"/>
      <c r="K287" s="1335"/>
      <c r="L287" s="1341"/>
      <c r="M287" s="1341"/>
      <c r="N287" s="1341"/>
      <c r="O287" s="1342"/>
      <c r="P287" s="1342"/>
      <c r="Q287" s="1335"/>
      <c r="R287" s="1345"/>
      <c r="S287" s="1345"/>
      <c r="T287" s="1346"/>
      <c r="U287" s="1346"/>
      <c r="V287" s="1335"/>
      <c r="W287" s="1343"/>
      <c r="X287" s="1343"/>
      <c r="Y287" s="1343"/>
      <c r="Z287" s="1343"/>
      <c r="AA287" s="1343"/>
      <c r="AB287" s="1335"/>
      <c r="AC287" s="1345"/>
      <c r="AD287" s="1345"/>
      <c r="AE287" s="1346"/>
      <c r="AF287" s="1346"/>
      <c r="AG287" s="1335"/>
      <c r="AH287" s="1345"/>
      <c r="AI287" s="1345"/>
      <c r="AJ287" s="1347"/>
      <c r="AK287" s="1346"/>
      <c r="AL287" s="1335"/>
      <c r="AM287" s="1348"/>
      <c r="AN287" s="1348"/>
      <c r="AO287" s="1346"/>
      <c r="AP287" s="1346"/>
      <c r="AQ287" s="1335"/>
      <c r="AR287" s="1345"/>
      <c r="AS287" s="1345"/>
      <c r="AT287" s="1349"/>
      <c r="AU287" s="1346"/>
    </row>
    <row r="288" ht="12.75" customHeight="1">
      <c r="A288" s="261"/>
      <c r="B288" s="261"/>
      <c r="C288" s="1343"/>
      <c r="D288" s="1344"/>
      <c r="E288" s="1335"/>
      <c r="F288" s="1345"/>
      <c r="G288" s="1345"/>
      <c r="H288" s="1345"/>
      <c r="I288" s="1346"/>
      <c r="J288" s="1346"/>
      <c r="K288" s="1335"/>
      <c r="L288" s="1341"/>
      <c r="M288" s="1341"/>
      <c r="N288" s="1341"/>
      <c r="O288" s="1342"/>
      <c r="P288" s="1342"/>
      <c r="Q288" s="1335"/>
      <c r="R288" s="1345"/>
      <c r="S288" s="1345"/>
      <c r="T288" s="1346"/>
      <c r="U288" s="1346"/>
      <c r="V288" s="1335"/>
      <c r="W288" s="1343"/>
      <c r="X288" s="1343"/>
      <c r="Y288" s="1343"/>
      <c r="Z288" s="1343"/>
      <c r="AA288" s="1343"/>
      <c r="AB288" s="1335"/>
      <c r="AC288" s="1345"/>
      <c r="AD288" s="1345"/>
      <c r="AE288" s="1346"/>
      <c r="AF288" s="1346"/>
      <c r="AG288" s="1335"/>
      <c r="AH288" s="1345"/>
      <c r="AI288" s="1345"/>
      <c r="AJ288" s="1347"/>
      <c r="AK288" s="1346"/>
      <c r="AL288" s="1335"/>
      <c r="AM288" s="1348"/>
      <c r="AN288" s="1348"/>
      <c r="AO288" s="1346"/>
      <c r="AP288" s="1346"/>
      <c r="AQ288" s="1335"/>
      <c r="AR288" s="1345"/>
      <c r="AS288" s="1345"/>
      <c r="AT288" s="1349"/>
      <c r="AU288" s="1346"/>
    </row>
    <row r="289" ht="12.75" customHeight="1">
      <c r="A289" s="261"/>
      <c r="B289" s="261"/>
      <c r="C289" s="1343"/>
      <c r="D289" s="1344"/>
      <c r="E289" s="1335"/>
      <c r="F289" s="1345"/>
      <c r="G289" s="1345"/>
      <c r="H289" s="1345"/>
      <c r="I289" s="1346"/>
      <c r="J289" s="1346"/>
      <c r="K289" s="1335"/>
      <c r="L289" s="1341"/>
      <c r="M289" s="1341"/>
      <c r="N289" s="1341"/>
      <c r="O289" s="1342"/>
      <c r="P289" s="1342"/>
      <c r="Q289" s="1335"/>
      <c r="R289" s="1345"/>
      <c r="S289" s="1345"/>
      <c r="T289" s="1346"/>
      <c r="U289" s="1346"/>
      <c r="V289" s="1335"/>
      <c r="W289" s="1343"/>
      <c r="X289" s="1343"/>
      <c r="Y289" s="1343"/>
      <c r="Z289" s="1343"/>
      <c r="AA289" s="1343"/>
      <c r="AB289" s="1335"/>
      <c r="AC289" s="1345"/>
      <c r="AD289" s="1345"/>
      <c r="AE289" s="1346"/>
      <c r="AF289" s="1346"/>
      <c r="AG289" s="1335"/>
      <c r="AH289" s="1345"/>
      <c r="AI289" s="1345"/>
      <c r="AJ289" s="1347"/>
      <c r="AK289" s="1346"/>
      <c r="AL289" s="1335"/>
      <c r="AM289" s="1348"/>
      <c r="AN289" s="1348"/>
      <c r="AO289" s="1346"/>
      <c r="AP289" s="1346"/>
      <c r="AQ289" s="1335"/>
      <c r="AR289" s="1345"/>
      <c r="AS289" s="1345"/>
      <c r="AT289" s="1349"/>
      <c r="AU289" s="1346"/>
    </row>
    <row r="290" ht="12.75" customHeight="1">
      <c r="A290" s="261"/>
      <c r="B290" s="261"/>
      <c r="C290" s="1343"/>
      <c r="D290" s="1344"/>
      <c r="E290" s="1335"/>
      <c r="F290" s="1345"/>
      <c r="G290" s="1345"/>
      <c r="H290" s="1345"/>
      <c r="I290" s="1346"/>
      <c r="J290" s="1346"/>
      <c r="K290" s="1335"/>
      <c r="L290" s="1341"/>
      <c r="M290" s="1341"/>
      <c r="N290" s="1341"/>
      <c r="O290" s="1342"/>
      <c r="P290" s="1342"/>
      <c r="Q290" s="1335"/>
      <c r="R290" s="1345"/>
      <c r="S290" s="1345"/>
      <c r="T290" s="1346"/>
      <c r="U290" s="1346"/>
      <c r="V290" s="1335"/>
      <c r="W290" s="1343"/>
      <c r="X290" s="1343"/>
      <c r="Y290" s="1343"/>
      <c r="Z290" s="1343"/>
      <c r="AA290" s="1343"/>
      <c r="AB290" s="1335"/>
      <c r="AC290" s="1345"/>
      <c r="AD290" s="1345"/>
      <c r="AE290" s="1346"/>
      <c r="AF290" s="1346"/>
      <c r="AG290" s="1335"/>
      <c r="AH290" s="1345"/>
      <c r="AI290" s="1345"/>
      <c r="AJ290" s="1347"/>
      <c r="AK290" s="1346"/>
      <c r="AL290" s="1335"/>
      <c r="AM290" s="1348"/>
      <c r="AN290" s="1348"/>
      <c r="AO290" s="1346"/>
      <c r="AP290" s="1346"/>
      <c r="AQ290" s="1335"/>
      <c r="AR290" s="1345"/>
      <c r="AS290" s="1345"/>
      <c r="AT290" s="1349"/>
      <c r="AU290" s="1346"/>
    </row>
    <row r="291" ht="12.75" customHeight="1">
      <c r="A291" s="261"/>
      <c r="B291" s="261"/>
      <c r="C291" s="1343"/>
      <c r="D291" s="1344"/>
      <c r="E291" s="1335"/>
      <c r="F291" s="1345"/>
      <c r="G291" s="1345"/>
      <c r="H291" s="1345"/>
      <c r="I291" s="1346"/>
      <c r="J291" s="1346"/>
      <c r="K291" s="1335"/>
      <c r="L291" s="1341"/>
      <c r="M291" s="1341"/>
      <c r="N291" s="1341"/>
      <c r="O291" s="1342"/>
      <c r="P291" s="1342"/>
      <c r="Q291" s="1335"/>
      <c r="R291" s="1345"/>
      <c r="S291" s="1345"/>
      <c r="T291" s="1346"/>
      <c r="U291" s="1346"/>
      <c r="V291" s="1335"/>
      <c r="W291" s="1343"/>
      <c r="X291" s="1343"/>
      <c r="Y291" s="1343"/>
      <c r="Z291" s="1343"/>
      <c r="AA291" s="1343"/>
      <c r="AB291" s="1335"/>
      <c r="AC291" s="1345"/>
      <c r="AD291" s="1345"/>
      <c r="AE291" s="1346"/>
      <c r="AF291" s="1346"/>
      <c r="AG291" s="1335"/>
      <c r="AH291" s="1345"/>
      <c r="AI291" s="1345"/>
      <c r="AJ291" s="1347"/>
      <c r="AK291" s="1346"/>
      <c r="AL291" s="1335"/>
      <c r="AM291" s="1348"/>
      <c r="AN291" s="1348"/>
      <c r="AO291" s="1346"/>
      <c r="AP291" s="1346"/>
      <c r="AQ291" s="1335"/>
      <c r="AR291" s="1345"/>
      <c r="AS291" s="1345"/>
      <c r="AT291" s="1349"/>
      <c r="AU291" s="1346"/>
    </row>
    <row r="292" ht="12.75" customHeight="1">
      <c r="A292" s="261"/>
      <c r="B292" s="261"/>
      <c r="C292" s="1343"/>
      <c r="D292" s="1344"/>
      <c r="E292" s="1335"/>
      <c r="F292" s="1345"/>
      <c r="G292" s="1345"/>
      <c r="H292" s="1345"/>
      <c r="I292" s="1346"/>
      <c r="J292" s="1346"/>
      <c r="K292" s="1335"/>
      <c r="L292" s="1341"/>
      <c r="M292" s="1341"/>
      <c r="N292" s="1341"/>
      <c r="O292" s="1342"/>
      <c r="P292" s="1342"/>
      <c r="Q292" s="1335"/>
      <c r="R292" s="1345"/>
      <c r="S292" s="1345"/>
      <c r="T292" s="1346"/>
      <c r="U292" s="1346"/>
      <c r="V292" s="1335"/>
      <c r="W292" s="1343"/>
      <c r="X292" s="1343"/>
      <c r="Y292" s="1343"/>
      <c r="Z292" s="1343"/>
      <c r="AA292" s="1343"/>
      <c r="AB292" s="1335"/>
      <c r="AC292" s="1345"/>
      <c r="AD292" s="1345"/>
      <c r="AE292" s="1346"/>
      <c r="AF292" s="1346"/>
      <c r="AG292" s="1335"/>
      <c r="AH292" s="1345"/>
      <c r="AI292" s="1345"/>
      <c r="AJ292" s="1347"/>
      <c r="AK292" s="1346"/>
      <c r="AL292" s="1335"/>
      <c r="AM292" s="1348"/>
      <c r="AN292" s="1348"/>
      <c r="AO292" s="1346"/>
      <c r="AP292" s="1346"/>
      <c r="AQ292" s="1335"/>
      <c r="AR292" s="1345"/>
      <c r="AS292" s="1345"/>
      <c r="AT292" s="1349"/>
      <c r="AU292" s="1346"/>
    </row>
    <row r="293" ht="12.75" customHeight="1">
      <c r="A293" s="261"/>
      <c r="B293" s="261"/>
      <c r="C293" s="1343"/>
      <c r="D293" s="1344"/>
      <c r="E293" s="1335"/>
      <c r="F293" s="1345"/>
      <c r="G293" s="1345"/>
      <c r="H293" s="1345"/>
      <c r="I293" s="1346"/>
      <c r="J293" s="1346"/>
      <c r="K293" s="1335"/>
      <c r="L293" s="1341"/>
      <c r="M293" s="1341"/>
      <c r="N293" s="1341"/>
      <c r="O293" s="1342"/>
      <c r="P293" s="1342"/>
      <c r="Q293" s="1335"/>
      <c r="R293" s="1345"/>
      <c r="S293" s="1345"/>
      <c r="T293" s="1346"/>
      <c r="U293" s="1346"/>
      <c r="V293" s="1335"/>
      <c r="W293" s="1343"/>
      <c r="X293" s="1343"/>
      <c r="Y293" s="1343"/>
      <c r="Z293" s="1343"/>
      <c r="AA293" s="1343"/>
      <c r="AB293" s="1335"/>
      <c r="AC293" s="1345"/>
      <c r="AD293" s="1345"/>
      <c r="AE293" s="1346"/>
      <c r="AF293" s="1346"/>
      <c r="AG293" s="1335"/>
      <c r="AH293" s="1345"/>
      <c r="AI293" s="1345"/>
      <c r="AJ293" s="1347"/>
      <c r="AK293" s="1346"/>
      <c r="AL293" s="1335"/>
      <c r="AM293" s="1348"/>
      <c r="AN293" s="1348"/>
      <c r="AO293" s="1346"/>
      <c r="AP293" s="1346"/>
      <c r="AQ293" s="1335"/>
      <c r="AR293" s="1345"/>
      <c r="AS293" s="1345"/>
      <c r="AT293" s="1349"/>
      <c r="AU293" s="1346"/>
    </row>
    <row r="294" ht="12.75" customHeight="1">
      <c r="A294" s="261"/>
      <c r="B294" s="261"/>
      <c r="C294" s="1343"/>
      <c r="D294" s="1344"/>
      <c r="E294" s="1335"/>
      <c r="F294" s="1345"/>
      <c r="G294" s="1345"/>
      <c r="H294" s="1345"/>
      <c r="I294" s="1346"/>
      <c r="J294" s="1346"/>
      <c r="K294" s="1335"/>
      <c r="L294" s="1341"/>
      <c r="M294" s="1341"/>
      <c r="N294" s="1341"/>
      <c r="O294" s="1342"/>
      <c r="P294" s="1342"/>
      <c r="Q294" s="1335"/>
      <c r="R294" s="1345"/>
      <c r="S294" s="1345"/>
      <c r="T294" s="1346"/>
      <c r="U294" s="1346"/>
      <c r="V294" s="1335"/>
      <c r="W294" s="1343"/>
      <c r="X294" s="1343"/>
      <c r="Y294" s="1343"/>
      <c r="Z294" s="1343"/>
      <c r="AA294" s="1343"/>
      <c r="AB294" s="1335"/>
      <c r="AC294" s="1345"/>
      <c r="AD294" s="1345"/>
      <c r="AE294" s="1346"/>
      <c r="AF294" s="1346"/>
      <c r="AG294" s="1335"/>
      <c r="AH294" s="1345"/>
      <c r="AI294" s="1345"/>
      <c r="AJ294" s="1347"/>
      <c r="AK294" s="1346"/>
      <c r="AL294" s="1335"/>
      <c r="AM294" s="1348"/>
      <c r="AN294" s="1348"/>
      <c r="AO294" s="1346"/>
      <c r="AP294" s="1346"/>
      <c r="AQ294" s="1335"/>
      <c r="AR294" s="1345"/>
      <c r="AS294" s="1345"/>
      <c r="AT294" s="1349"/>
      <c r="AU294" s="1346"/>
    </row>
    <row r="295" ht="12.75" customHeight="1">
      <c r="A295" s="261"/>
      <c r="B295" s="261"/>
      <c r="C295" s="1343"/>
      <c r="D295" s="1344"/>
      <c r="E295" s="1335"/>
      <c r="F295" s="1345"/>
      <c r="G295" s="1345"/>
      <c r="H295" s="1345"/>
      <c r="I295" s="1346"/>
      <c r="J295" s="1346"/>
      <c r="K295" s="1335"/>
      <c r="L295" s="1341"/>
      <c r="M295" s="1341"/>
      <c r="N295" s="1341"/>
      <c r="O295" s="1342"/>
      <c r="P295" s="1342"/>
      <c r="Q295" s="1335"/>
      <c r="R295" s="1345"/>
      <c r="S295" s="1345"/>
      <c r="T295" s="1346"/>
      <c r="U295" s="1346"/>
      <c r="V295" s="1335"/>
      <c r="W295" s="1343"/>
      <c r="X295" s="1343"/>
      <c r="Y295" s="1343"/>
      <c r="Z295" s="1343"/>
      <c r="AA295" s="1343"/>
      <c r="AB295" s="1335"/>
      <c r="AC295" s="1345"/>
      <c r="AD295" s="1345"/>
      <c r="AE295" s="1346"/>
      <c r="AF295" s="1346"/>
      <c r="AG295" s="1335"/>
      <c r="AH295" s="1345"/>
      <c r="AI295" s="1345"/>
      <c r="AJ295" s="1347"/>
      <c r="AK295" s="1346"/>
      <c r="AL295" s="1335"/>
      <c r="AM295" s="1348"/>
      <c r="AN295" s="1348"/>
      <c r="AO295" s="1346"/>
      <c r="AP295" s="1346"/>
      <c r="AQ295" s="1335"/>
      <c r="AR295" s="1345"/>
      <c r="AS295" s="1345"/>
      <c r="AT295" s="1349"/>
      <c r="AU295" s="1346"/>
    </row>
    <row r="296" ht="12.75" customHeight="1">
      <c r="A296" s="261"/>
      <c r="B296" s="261"/>
      <c r="C296" s="1343"/>
      <c r="D296" s="1344"/>
      <c r="E296" s="1335"/>
      <c r="F296" s="1345"/>
      <c r="G296" s="1345"/>
      <c r="H296" s="1345"/>
      <c r="I296" s="1346"/>
      <c r="J296" s="1346"/>
      <c r="K296" s="1335"/>
      <c r="L296" s="1341"/>
      <c r="M296" s="1341"/>
      <c r="N296" s="1341"/>
      <c r="O296" s="1342"/>
      <c r="P296" s="1342"/>
      <c r="Q296" s="1335"/>
      <c r="R296" s="1345"/>
      <c r="S296" s="1345"/>
      <c r="T296" s="1346"/>
      <c r="U296" s="1346"/>
      <c r="V296" s="1335"/>
      <c r="W296" s="1343"/>
      <c r="X296" s="1343"/>
      <c r="Y296" s="1343"/>
      <c r="Z296" s="1343"/>
      <c r="AA296" s="1343"/>
      <c r="AB296" s="1335"/>
      <c r="AC296" s="1345"/>
      <c r="AD296" s="1345"/>
      <c r="AE296" s="1346"/>
      <c r="AF296" s="1346"/>
      <c r="AG296" s="1335"/>
      <c r="AH296" s="1345"/>
      <c r="AI296" s="1345"/>
      <c r="AJ296" s="1347"/>
      <c r="AK296" s="1346"/>
      <c r="AL296" s="1335"/>
      <c r="AM296" s="1348"/>
      <c r="AN296" s="1348"/>
      <c r="AO296" s="1346"/>
      <c r="AP296" s="1346"/>
      <c r="AQ296" s="1335"/>
      <c r="AR296" s="1345"/>
      <c r="AS296" s="1345"/>
      <c r="AT296" s="1349"/>
      <c r="AU296" s="1346"/>
    </row>
    <row r="297" ht="12.75" customHeight="1">
      <c r="A297" s="261"/>
      <c r="B297" s="261"/>
      <c r="C297" s="1343"/>
      <c r="D297" s="1344"/>
      <c r="E297" s="1335"/>
      <c r="F297" s="1345"/>
      <c r="G297" s="1345"/>
      <c r="H297" s="1345"/>
      <c r="I297" s="1346"/>
      <c r="J297" s="1346"/>
      <c r="K297" s="1335"/>
      <c r="L297" s="1341"/>
      <c r="M297" s="1341"/>
      <c r="N297" s="1341"/>
      <c r="O297" s="1342"/>
      <c r="P297" s="1342"/>
      <c r="Q297" s="1335"/>
      <c r="R297" s="1345"/>
      <c r="S297" s="1345"/>
      <c r="T297" s="1346"/>
      <c r="U297" s="1346"/>
      <c r="V297" s="1335"/>
      <c r="W297" s="1343"/>
      <c r="X297" s="1343"/>
      <c r="Y297" s="1343"/>
      <c r="Z297" s="1343"/>
      <c r="AA297" s="1343"/>
      <c r="AB297" s="1335"/>
      <c r="AC297" s="1345"/>
      <c r="AD297" s="1345"/>
      <c r="AE297" s="1346"/>
      <c r="AF297" s="1346"/>
      <c r="AG297" s="1335"/>
      <c r="AH297" s="1345"/>
      <c r="AI297" s="1345"/>
      <c r="AJ297" s="1347"/>
      <c r="AK297" s="1346"/>
      <c r="AL297" s="1335"/>
      <c r="AM297" s="1348"/>
      <c r="AN297" s="1348"/>
      <c r="AO297" s="1346"/>
      <c r="AP297" s="1346"/>
      <c r="AQ297" s="1335"/>
      <c r="AR297" s="1345"/>
      <c r="AS297" s="1345"/>
      <c r="AT297" s="1349"/>
      <c r="AU297" s="1346"/>
    </row>
    <row r="298" ht="12.75" customHeight="1">
      <c r="A298" s="261"/>
      <c r="B298" s="261"/>
      <c r="C298" s="1343"/>
      <c r="D298" s="1344"/>
      <c r="E298" s="1335"/>
      <c r="F298" s="1345"/>
      <c r="G298" s="1345"/>
      <c r="H298" s="1345"/>
      <c r="I298" s="1346"/>
      <c r="J298" s="1346"/>
      <c r="K298" s="1335"/>
      <c r="L298" s="1341"/>
      <c r="M298" s="1341"/>
      <c r="N298" s="1341"/>
      <c r="O298" s="1342"/>
      <c r="P298" s="1342"/>
      <c r="Q298" s="1335"/>
      <c r="R298" s="1345"/>
      <c r="S298" s="1345"/>
      <c r="T298" s="1346"/>
      <c r="U298" s="1346"/>
      <c r="V298" s="1335"/>
      <c r="W298" s="1343"/>
      <c r="X298" s="1343"/>
      <c r="Y298" s="1343"/>
      <c r="Z298" s="1343"/>
      <c r="AA298" s="1343"/>
      <c r="AB298" s="1335"/>
      <c r="AC298" s="1345"/>
      <c r="AD298" s="1345"/>
      <c r="AE298" s="1346"/>
      <c r="AF298" s="1346"/>
      <c r="AG298" s="1335"/>
      <c r="AH298" s="1345"/>
      <c r="AI298" s="1345"/>
      <c r="AJ298" s="1347"/>
      <c r="AK298" s="1346"/>
      <c r="AL298" s="1335"/>
      <c r="AM298" s="1348"/>
      <c r="AN298" s="1348"/>
      <c r="AO298" s="1346"/>
      <c r="AP298" s="1346"/>
      <c r="AQ298" s="1335"/>
      <c r="AR298" s="1345"/>
      <c r="AS298" s="1345"/>
      <c r="AT298" s="1349"/>
      <c r="AU298" s="1346"/>
    </row>
    <row r="299" ht="12.75" customHeight="1">
      <c r="A299" s="261"/>
      <c r="B299" s="261"/>
      <c r="C299" s="1343"/>
      <c r="D299" s="1344"/>
      <c r="E299" s="1335"/>
      <c r="F299" s="1345"/>
      <c r="G299" s="1345"/>
      <c r="H299" s="1345"/>
      <c r="I299" s="1346"/>
      <c r="J299" s="1346"/>
      <c r="K299" s="1335"/>
      <c r="L299" s="1341"/>
      <c r="M299" s="1341"/>
      <c r="N299" s="1341"/>
      <c r="O299" s="1342"/>
      <c r="P299" s="1342"/>
      <c r="Q299" s="1335"/>
      <c r="R299" s="1345"/>
      <c r="S299" s="1345"/>
      <c r="T299" s="1346"/>
      <c r="U299" s="1346"/>
      <c r="V299" s="1335"/>
      <c r="W299" s="1343"/>
      <c r="X299" s="1343"/>
      <c r="Y299" s="1343"/>
      <c r="Z299" s="1343"/>
      <c r="AA299" s="1343"/>
      <c r="AB299" s="1335"/>
      <c r="AC299" s="1345"/>
      <c r="AD299" s="1345"/>
      <c r="AE299" s="1346"/>
      <c r="AF299" s="1346"/>
      <c r="AG299" s="1335"/>
      <c r="AH299" s="1345"/>
      <c r="AI299" s="1345"/>
      <c r="AJ299" s="1347"/>
      <c r="AK299" s="1346"/>
      <c r="AL299" s="1335"/>
      <c r="AM299" s="1348"/>
      <c r="AN299" s="1348"/>
      <c r="AO299" s="1346"/>
      <c r="AP299" s="1346"/>
      <c r="AQ299" s="1335"/>
      <c r="AR299" s="1345"/>
      <c r="AS299" s="1345"/>
      <c r="AT299" s="1349"/>
      <c r="AU299" s="1346"/>
    </row>
    <row r="300" ht="12.75" customHeight="1">
      <c r="A300" s="261"/>
      <c r="B300" s="261"/>
      <c r="C300" s="1343"/>
      <c r="D300" s="1344"/>
      <c r="E300" s="1335"/>
      <c r="F300" s="1345"/>
      <c r="G300" s="1345"/>
      <c r="H300" s="1345"/>
      <c r="I300" s="1346"/>
      <c r="J300" s="1346"/>
      <c r="K300" s="1335"/>
      <c r="L300" s="1341"/>
      <c r="M300" s="1341"/>
      <c r="N300" s="1341"/>
      <c r="O300" s="1342"/>
      <c r="P300" s="1342"/>
      <c r="Q300" s="1335"/>
      <c r="R300" s="1345"/>
      <c r="S300" s="1345"/>
      <c r="T300" s="1346"/>
      <c r="U300" s="1346"/>
      <c r="V300" s="1335"/>
      <c r="W300" s="1343"/>
      <c r="X300" s="1343"/>
      <c r="Y300" s="1343"/>
      <c r="Z300" s="1343"/>
      <c r="AA300" s="1343"/>
      <c r="AB300" s="1335"/>
      <c r="AC300" s="1345"/>
      <c r="AD300" s="1345"/>
      <c r="AE300" s="1346"/>
      <c r="AF300" s="1346"/>
      <c r="AG300" s="1335"/>
      <c r="AH300" s="1345"/>
      <c r="AI300" s="1345"/>
      <c r="AJ300" s="1347"/>
      <c r="AK300" s="1346"/>
      <c r="AL300" s="1335"/>
      <c r="AM300" s="1348"/>
      <c r="AN300" s="1348"/>
      <c r="AO300" s="1346"/>
      <c r="AP300" s="1346"/>
      <c r="AQ300" s="1335"/>
      <c r="AR300" s="1345"/>
      <c r="AS300" s="1345"/>
      <c r="AT300" s="1349"/>
      <c r="AU300" s="1346"/>
    </row>
    <row r="301" ht="12.75" customHeight="1">
      <c r="A301" s="261"/>
      <c r="B301" s="261"/>
      <c r="C301" s="1343"/>
      <c r="D301" s="1344"/>
      <c r="E301" s="1335"/>
      <c r="F301" s="1345"/>
      <c r="G301" s="1345"/>
      <c r="H301" s="1345"/>
      <c r="I301" s="1346"/>
      <c r="J301" s="1346"/>
      <c r="K301" s="1335"/>
      <c r="L301" s="1341"/>
      <c r="M301" s="1341"/>
      <c r="N301" s="1341"/>
      <c r="O301" s="1342"/>
      <c r="P301" s="1342"/>
      <c r="Q301" s="1335"/>
      <c r="R301" s="1345"/>
      <c r="S301" s="1345"/>
      <c r="T301" s="1346"/>
      <c r="U301" s="1346"/>
      <c r="V301" s="1335"/>
      <c r="W301" s="1343"/>
      <c r="X301" s="1343"/>
      <c r="Y301" s="1343"/>
      <c r="Z301" s="1343"/>
      <c r="AA301" s="1343"/>
      <c r="AB301" s="1335"/>
      <c r="AC301" s="1345"/>
      <c r="AD301" s="1345"/>
      <c r="AE301" s="1346"/>
      <c r="AF301" s="1346"/>
      <c r="AG301" s="1335"/>
      <c r="AH301" s="1345"/>
      <c r="AI301" s="1345"/>
      <c r="AJ301" s="1347"/>
      <c r="AK301" s="1346"/>
      <c r="AL301" s="1335"/>
      <c r="AM301" s="1348"/>
      <c r="AN301" s="1348"/>
      <c r="AO301" s="1346"/>
      <c r="AP301" s="1346"/>
      <c r="AQ301" s="1335"/>
      <c r="AR301" s="1345"/>
      <c r="AS301" s="1345"/>
      <c r="AT301" s="1349"/>
      <c r="AU301" s="1346"/>
    </row>
    <row r="302" ht="12.75" customHeight="1">
      <c r="A302" s="261"/>
      <c r="B302" s="261"/>
      <c r="C302" s="1343"/>
      <c r="D302" s="1344"/>
      <c r="E302" s="1335"/>
      <c r="F302" s="1345"/>
      <c r="G302" s="1345"/>
      <c r="H302" s="1345"/>
      <c r="I302" s="1346"/>
      <c r="J302" s="1346"/>
      <c r="K302" s="1335"/>
      <c r="L302" s="1341"/>
      <c r="M302" s="1341"/>
      <c r="N302" s="1341"/>
      <c r="O302" s="1342"/>
      <c r="P302" s="1342"/>
      <c r="Q302" s="1335"/>
      <c r="R302" s="1345"/>
      <c r="S302" s="1345"/>
      <c r="T302" s="1346"/>
      <c r="U302" s="1346"/>
      <c r="V302" s="1335"/>
      <c r="W302" s="1343"/>
      <c r="X302" s="1343"/>
      <c r="Y302" s="1343"/>
      <c r="Z302" s="1343"/>
      <c r="AA302" s="1343"/>
      <c r="AB302" s="1335"/>
      <c r="AC302" s="1345"/>
      <c r="AD302" s="1345"/>
      <c r="AE302" s="1346"/>
      <c r="AF302" s="1346"/>
      <c r="AG302" s="1335"/>
      <c r="AH302" s="1345"/>
      <c r="AI302" s="1345"/>
      <c r="AJ302" s="1347"/>
      <c r="AK302" s="1346"/>
      <c r="AL302" s="1335"/>
      <c r="AM302" s="1348"/>
      <c r="AN302" s="1348"/>
      <c r="AO302" s="1346"/>
      <c r="AP302" s="1346"/>
      <c r="AQ302" s="1335"/>
      <c r="AR302" s="1345"/>
      <c r="AS302" s="1345"/>
      <c r="AT302" s="1349"/>
      <c r="AU302" s="1346"/>
    </row>
    <row r="303" ht="12.75" customHeight="1">
      <c r="A303" s="261"/>
      <c r="B303" s="261"/>
      <c r="C303" s="1343"/>
      <c r="D303" s="1344"/>
      <c r="E303" s="1335"/>
      <c r="F303" s="1345"/>
      <c r="G303" s="1345"/>
      <c r="H303" s="1345"/>
      <c r="I303" s="1346"/>
      <c r="J303" s="1346"/>
      <c r="K303" s="1335"/>
      <c r="L303" s="1341"/>
      <c r="M303" s="1341"/>
      <c r="N303" s="1341"/>
      <c r="O303" s="1342"/>
      <c r="P303" s="1342"/>
      <c r="Q303" s="1335"/>
      <c r="R303" s="1345"/>
      <c r="S303" s="1345"/>
      <c r="T303" s="1346"/>
      <c r="U303" s="1346"/>
      <c r="V303" s="1335"/>
      <c r="W303" s="1343"/>
      <c r="X303" s="1343"/>
      <c r="Y303" s="1343"/>
      <c r="Z303" s="1343"/>
      <c r="AA303" s="1343"/>
      <c r="AB303" s="1335"/>
      <c r="AC303" s="1345"/>
      <c r="AD303" s="1345"/>
      <c r="AE303" s="1346"/>
      <c r="AF303" s="1346"/>
      <c r="AG303" s="1335"/>
      <c r="AH303" s="1345"/>
      <c r="AI303" s="1345"/>
      <c r="AJ303" s="1347"/>
      <c r="AK303" s="1346"/>
      <c r="AL303" s="1335"/>
      <c r="AM303" s="1348"/>
      <c r="AN303" s="1348"/>
      <c r="AO303" s="1346"/>
      <c r="AP303" s="1346"/>
      <c r="AQ303" s="1335"/>
      <c r="AR303" s="1345"/>
      <c r="AS303" s="1345"/>
      <c r="AT303" s="1349"/>
      <c r="AU303" s="1346"/>
    </row>
    <row r="304" ht="12.75" customHeight="1">
      <c r="A304" s="261"/>
      <c r="B304" s="261"/>
      <c r="C304" s="1343"/>
      <c r="D304" s="1344"/>
      <c r="E304" s="1335"/>
      <c r="F304" s="1345"/>
      <c r="G304" s="1345"/>
      <c r="H304" s="1345"/>
      <c r="I304" s="1346"/>
      <c r="J304" s="1346"/>
      <c r="K304" s="1335"/>
      <c r="L304" s="1341"/>
      <c r="M304" s="1341"/>
      <c r="N304" s="1341"/>
      <c r="O304" s="1342"/>
      <c r="P304" s="1342"/>
      <c r="Q304" s="1335"/>
      <c r="R304" s="1345"/>
      <c r="S304" s="1345"/>
      <c r="T304" s="1346"/>
      <c r="U304" s="1346"/>
      <c r="V304" s="1335"/>
      <c r="W304" s="1343"/>
      <c r="X304" s="1343"/>
      <c r="Y304" s="1343"/>
      <c r="Z304" s="1343"/>
      <c r="AA304" s="1343"/>
      <c r="AB304" s="1335"/>
      <c r="AC304" s="1345"/>
      <c r="AD304" s="1345"/>
      <c r="AE304" s="1346"/>
      <c r="AF304" s="1346"/>
      <c r="AG304" s="1335"/>
      <c r="AH304" s="1345"/>
      <c r="AI304" s="1345"/>
      <c r="AJ304" s="1347"/>
      <c r="AK304" s="1346"/>
      <c r="AL304" s="1335"/>
      <c r="AM304" s="1348"/>
      <c r="AN304" s="1348"/>
      <c r="AO304" s="1346"/>
      <c r="AP304" s="1346"/>
      <c r="AQ304" s="1335"/>
      <c r="AR304" s="1345"/>
      <c r="AS304" s="1345"/>
      <c r="AT304" s="1349"/>
      <c r="AU304" s="1346"/>
    </row>
    <row r="305" ht="12.75" customHeight="1">
      <c r="A305" s="261"/>
      <c r="B305" s="261"/>
      <c r="C305" s="1343"/>
      <c r="D305" s="1344"/>
      <c r="E305" s="1335"/>
      <c r="F305" s="1345"/>
      <c r="G305" s="1345"/>
      <c r="H305" s="1345"/>
      <c r="I305" s="1346"/>
      <c r="J305" s="1346"/>
      <c r="K305" s="1335"/>
      <c r="L305" s="1341"/>
      <c r="M305" s="1341"/>
      <c r="N305" s="1341"/>
      <c r="O305" s="1342"/>
      <c r="P305" s="1342"/>
      <c r="Q305" s="1335"/>
      <c r="R305" s="1345"/>
      <c r="S305" s="1345"/>
      <c r="T305" s="1346"/>
      <c r="U305" s="1346"/>
      <c r="V305" s="1335"/>
      <c r="W305" s="1343"/>
      <c r="X305" s="1343"/>
      <c r="Y305" s="1343"/>
      <c r="Z305" s="1343"/>
      <c r="AA305" s="1343"/>
      <c r="AB305" s="1335"/>
      <c r="AC305" s="1345"/>
      <c r="AD305" s="1345"/>
      <c r="AE305" s="1346"/>
      <c r="AF305" s="1346"/>
      <c r="AG305" s="1335"/>
      <c r="AH305" s="1345"/>
      <c r="AI305" s="1345"/>
      <c r="AJ305" s="1347"/>
      <c r="AK305" s="1346"/>
      <c r="AL305" s="1335"/>
      <c r="AM305" s="1348"/>
      <c r="AN305" s="1348"/>
      <c r="AO305" s="1346"/>
      <c r="AP305" s="1346"/>
      <c r="AQ305" s="1335"/>
      <c r="AR305" s="1345"/>
      <c r="AS305" s="1345"/>
      <c r="AT305" s="1349"/>
      <c r="AU305" s="1346"/>
    </row>
    <row r="306" ht="12.75" customHeight="1">
      <c r="A306" s="261"/>
      <c r="B306" s="261"/>
      <c r="C306" s="1343"/>
      <c r="D306" s="1344"/>
      <c r="E306" s="1335"/>
      <c r="F306" s="1345"/>
      <c r="G306" s="1345"/>
      <c r="H306" s="1345"/>
      <c r="I306" s="1346"/>
      <c r="J306" s="1346"/>
      <c r="K306" s="1335"/>
      <c r="L306" s="1341"/>
      <c r="M306" s="1341"/>
      <c r="N306" s="1341"/>
      <c r="O306" s="1342"/>
      <c r="P306" s="1342"/>
      <c r="Q306" s="1335"/>
      <c r="R306" s="1345"/>
      <c r="S306" s="1345"/>
      <c r="T306" s="1346"/>
      <c r="U306" s="1346"/>
      <c r="V306" s="1335"/>
      <c r="W306" s="1343"/>
      <c r="X306" s="1343"/>
      <c r="Y306" s="1343"/>
      <c r="Z306" s="1343"/>
      <c r="AA306" s="1343"/>
      <c r="AB306" s="1335"/>
      <c r="AC306" s="1345"/>
      <c r="AD306" s="1345"/>
      <c r="AE306" s="1346"/>
      <c r="AF306" s="1346"/>
      <c r="AG306" s="1335"/>
      <c r="AH306" s="1345"/>
      <c r="AI306" s="1345"/>
      <c r="AJ306" s="1347"/>
      <c r="AK306" s="1346"/>
      <c r="AL306" s="1335"/>
      <c r="AM306" s="1348"/>
      <c r="AN306" s="1348"/>
      <c r="AO306" s="1346"/>
      <c r="AP306" s="1346"/>
      <c r="AQ306" s="1335"/>
      <c r="AR306" s="1345"/>
      <c r="AS306" s="1345"/>
      <c r="AT306" s="1349"/>
      <c r="AU306" s="1346"/>
    </row>
    <row r="307" ht="12.75" customHeight="1">
      <c r="A307" s="261"/>
      <c r="B307" s="261"/>
      <c r="C307" s="1343"/>
      <c r="D307" s="1344"/>
      <c r="E307" s="1335"/>
      <c r="F307" s="1345"/>
      <c r="G307" s="1345"/>
      <c r="H307" s="1345"/>
      <c r="I307" s="1346"/>
      <c r="J307" s="1346"/>
      <c r="K307" s="1335"/>
      <c r="L307" s="1341"/>
      <c r="M307" s="1341"/>
      <c r="N307" s="1341"/>
      <c r="O307" s="1342"/>
      <c r="P307" s="1342"/>
      <c r="Q307" s="1335"/>
      <c r="R307" s="1345"/>
      <c r="S307" s="1345"/>
      <c r="T307" s="1346"/>
      <c r="U307" s="1346"/>
      <c r="V307" s="1335"/>
      <c r="W307" s="1343"/>
      <c r="X307" s="1343"/>
      <c r="Y307" s="1343"/>
      <c r="Z307" s="1343"/>
      <c r="AA307" s="1343"/>
      <c r="AB307" s="1335"/>
      <c r="AC307" s="1345"/>
      <c r="AD307" s="1345"/>
      <c r="AE307" s="1346"/>
      <c r="AF307" s="1346"/>
      <c r="AG307" s="1335"/>
      <c r="AH307" s="1345"/>
      <c r="AI307" s="1345"/>
      <c r="AJ307" s="1347"/>
      <c r="AK307" s="1346"/>
      <c r="AL307" s="1335"/>
      <c r="AM307" s="1348"/>
      <c r="AN307" s="1348"/>
      <c r="AO307" s="1346"/>
      <c r="AP307" s="1346"/>
      <c r="AQ307" s="1335"/>
      <c r="AR307" s="1345"/>
      <c r="AS307" s="1345"/>
      <c r="AT307" s="1349"/>
      <c r="AU307" s="1346"/>
    </row>
    <row r="308" ht="12.75" customHeight="1">
      <c r="A308" s="261"/>
      <c r="B308" s="261"/>
      <c r="C308" s="1343"/>
      <c r="D308" s="1344"/>
      <c r="E308" s="1335"/>
      <c r="F308" s="1345"/>
      <c r="G308" s="1345"/>
      <c r="H308" s="1345"/>
      <c r="I308" s="1346"/>
      <c r="J308" s="1346"/>
      <c r="K308" s="1335"/>
      <c r="L308" s="1341"/>
      <c r="M308" s="1341"/>
      <c r="N308" s="1341"/>
      <c r="O308" s="1342"/>
      <c r="P308" s="1342"/>
      <c r="Q308" s="1335"/>
      <c r="R308" s="1345"/>
      <c r="S308" s="1345"/>
      <c r="T308" s="1346"/>
      <c r="U308" s="1346"/>
      <c r="V308" s="1335"/>
      <c r="W308" s="1343"/>
      <c r="X308" s="1343"/>
      <c r="Y308" s="1343"/>
      <c r="Z308" s="1343"/>
      <c r="AA308" s="1343"/>
      <c r="AB308" s="1335"/>
      <c r="AC308" s="1345"/>
      <c r="AD308" s="1345"/>
      <c r="AE308" s="1346"/>
      <c r="AF308" s="1346"/>
      <c r="AG308" s="1335"/>
      <c r="AH308" s="1345"/>
      <c r="AI308" s="1345"/>
      <c r="AJ308" s="1347"/>
      <c r="AK308" s="1346"/>
      <c r="AL308" s="1335"/>
      <c r="AM308" s="1348"/>
      <c r="AN308" s="1348"/>
      <c r="AO308" s="1346"/>
      <c r="AP308" s="1346"/>
      <c r="AQ308" s="1335"/>
      <c r="AR308" s="1345"/>
      <c r="AS308" s="1345"/>
      <c r="AT308" s="1349"/>
      <c r="AU308" s="1346"/>
    </row>
    <row r="309" ht="12.75" customHeight="1">
      <c r="A309" s="261"/>
      <c r="B309" s="261"/>
      <c r="C309" s="1343"/>
      <c r="D309" s="1344"/>
      <c r="E309" s="1335"/>
      <c r="F309" s="1345"/>
      <c r="G309" s="1345"/>
      <c r="H309" s="1345"/>
      <c r="I309" s="1346"/>
      <c r="J309" s="1346"/>
      <c r="K309" s="1335"/>
      <c r="L309" s="1341"/>
      <c r="M309" s="1341"/>
      <c r="N309" s="1341"/>
      <c r="O309" s="1342"/>
      <c r="P309" s="1342"/>
      <c r="Q309" s="1335"/>
      <c r="R309" s="1345"/>
      <c r="S309" s="1345"/>
      <c r="T309" s="1346"/>
      <c r="U309" s="1346"/>
      <c r="V309" s="1335"/>
      <c r="W309" s="1343"/>
      <c r="X309" s="1343"/>
      <c r="Y309" s="1343"/>
      <c r="Z309" s="1343"/>
      <c r="AA309" s="1343"/>
      <c r="AB309" s="1335"/>
      <c r="AC309" s="1345"/>
      <c r="AD309" s="1345"/>
      <c r="AE309" s="1346"/>
      <c r="AF309" s="1346"/>
      <c r="AG309" s="1335"/>
      <c r="AH309" s="1345"/>
      <c r="AI309" s="1345"/>
      <c r="AJ309" s="1347"/>
      <c r="AK309" s="1346"/>
      <c r="AL309" s="1335"/>
      <c r="AM309" s="1348"/>
      <c r="AN309" s="1348"/>
      <c r="AO309" s="1346"/>
      <c r="AP309" s="1346"/>
      <c r="AQ309" s="1335"/>
      <c r="AR309" s="1345"/>
      <c r="AS309" s="1345"/>
      <c r="AT309" s="1349"/>
      <c r="AU309" s="1346"/>
    </row>
    <row r="310" ht="12.75" customHeight="1">
      <c r="A310" s="261"/>
      <c r="B310" s="261"/>
      <c r="C310" s="1343"/>
      <c r="D310" s="1344"/>
      <c r="E310" s="1335"/>
      <c r="F310" s="1345"/>
      <c r="G310" s="1345"/>
      <c r="H310" s="1345"/>
      <c r="I310" s="1346"/>
      <c r="J310" s="1346"/>
      <c r="K310" s="1335"/>
      <c r="L310" s="1341"/>
      <c r="M310" s="1341"/>
      <c r="N310" s="1341"/>
      <c r="O310" s="1342"/>
      <c r="P310" s="1342"/>
      <c r="Q310" s="1335"/>
      <c r="R310" s="1345"/>
      <c r="S310" s="1345"/>
      <c r="T310" s="1346"/>
      <c r="U310" s="1346"/>
      <c r="V310" s="1335"/>
      <c r="W310" s="1343"/>
      <c r="X310" s="1343"/>
      <c r="Y310" s="1343"/>
      <c r="Z310" s="1343"/>
      <c r="AA310" s="1343"/>
      <c r="AB310" s="1335"/>
      <c r="AC310" s="1345"/>
      <c r="AD310" s="1345"/>
      <c r="AE310" s="1346"/>
      <c r="AF310" s="1346"/>
      <c r="AG310" s="1335"/>
      <c r="AH310" s="1345"/>
      <c r="AI310" s="1345"/>
      <c r="AJ310" s="1347"/>
      <c r="AK310" s="1346"/>
      <c r="AL310" s="1335"/>
      <c r="AM310" s="1348"/>
      <c r="AN310" s="1348"/>
      <c r="AO310" s="1346"/>
      <c r="AP310" s="1346"/>
      <c r="AQ310" s="1335"/>
      <c r="AR310" s="1345"/>
      <c r="AS310" s="1345"/>
      <c r="AT310" s="1349"/>
      <c r="AU310" s="1346"/>
    </row>
    <row r="311" ht="12.75" customHeight="1">
      <c r="A311" s="1350"/>
      <c r="B311" s="1350"/>
      <c r="C311" s="1351"/>
      <c r="D311" s="1352"/>
      <c r="E311" s="1335"/>
      <c r="F311" s="1345"/>
      <c r="G311" s="1345"/>
      <c r="H311" s="1345"/>
      <c r="I311" s="1346"/>
      <c r="J311" s="1346"/>
      <c r="K311" s="1335"/>
      <c r="L311" s="1341"/>
      <c r="M311" s="1341"/>
      <c r="N311" s="1341"/>
      <c r="O311" s="1342"/>
      <c r="P311" s="1342"/>
      <c r="Q311" s="1335"/>
      <c r="R311" s="1345"/>
      <c r="S311" s="1345"/>
      <c r="T311" s="1346"/>
      <c r="U311" s="1346"/>
      <c r="V311" s="1335"/>
      <c r="W311" s="1343"/>
      <c r="X311" s="1343"/>
      <c r="Y311" s="1343"/>
      <c r="Z311" s="1343"/>
      <c r="AA311" s="1343"/>
      <c r="AB311" s="1335"/>
      <c r="AC311" s="1345"/>
      <c r="AD311" s="1345"/>
      <c r="AE311" s="1346"/>
      <c r="AF311" s="1346"/>
      <c r="AG311" s="1335"/>
      <c r="AH311" s="1345"/>
      <c r="AI311" s="1345"/>
      <c r="AJ311" s="1347"/>
      <c r="AK311" s="1346"/>
      <c r="AL311" s="1335"/>
      <c r="AM311" s="1348"/>
      <c r="AN311" s="1348"/>
      <c r="AO311" s="1346"/>
      <c r="AP311" s="1346"/>
      <c r="AQ311" s="1335"/>
      <c r="AR311" s="1345"/>
      <c r="AS311" s="1345"/>
      <c r="AT311" s="1349"/>
      <c r="AU311" s="1346"/>
    </row>
    <row r="312" ht="12.75" customHeight="1">
      <c r="A312" s="1350"/>
      <c r="B312" s="1350"/>
      <c r="C312" s="1351"/>
      <c r="D312" s="1352"/>
      <c r="E312" s="1335"/>
      <c r="F312" s="1345"/>
      <c r="G312" s="1345"/>
      <c r="H312" s="1345"/>
      <c r="I312" s="1346"/>
      <c r="J312" s="1346"/>
      <c r="K312" s="1335"/>
      <c r="L312" s="1341"/>
      <c r="M312" s="1341"/>
      <c r="N312" s="1341"/>
      <c r="O312" s="1342"/>
      <c r="P312" s="1342"/>
      <c r="Q312" s="1335"/>
      <c r="R312" s="1345"/>
      <c r="S312" s="1345"/>
      <c r="T312" s="1346"/>
      <c r="U312" s="1346"/>
      <c r="V312" s="1335"/>
      <c r="W312" s="1343"/>
      <c r="X312" s="1343"/>
      <c r="Y312" s="1343"/>
      <c r="Z312" s="1343"/>
      <c r="AA312" s="1343"/>
      <c r="AB312" s="1335"/>
      <c r="AC312" s="1345"/>
      <c r="AD312" s="1345"/>
      <c r="AE312" s="1346"/>
      <c r="AF312" s="1346"/>
      <c r="AG312" s="1335"/>
      <c r="AH312" s="1345"/>
      <c r="AI312" s="1345"/>
      <c r="AJ312" s="1347"/>
      <c r="AK312" s="1346"/>
      <c r="AL312" s="1335"/>
      <c r="AM312" s="1348"/>
      <c r="AN312" s="1348"/>
      <c r="AO312" s="1346"/>
      <c r="AP312" s="1346"/>
      <c r="AQ312" s="1335"/>
      <c r="AR312" s="1345"/>
      <c r="AS312" s="1345"/>
      <c r="AT312" s="1349"/>
      <c r="AU312" s="1346"/>
    </row>
    <row r="313" ht="12.75" customHeight="1">
      <c r="A313" s="1350"/>
      <c r="B313" s="1350"/>
      <c r="C313" s="1351"/>
      <c r="D313" s="1352"/>
      <c r="E313" s="1335"/>
      <c r="F313" s="1345"/>
      <c r="G313" s="1345"/>
      <c r="H313" s="1345"/>
      <c r="I313" s="1346"/>
      <c r="J313" s="1346"/>
      <c r="K313" s="1335"/>
      <c r="L313" s="1341"/>
      <c r="M313" s="1341"/>
      <c r="N313" s="1341"/>
      <c r="O313" s="1342"/>
      <c r="P313" s="1342"/>
      <c r="Q313" s="1335"/>
      <c r="R313" s="1345"/>
      <c r="S313" s="1345"/>
      <c r="T313" s="1346"/>
      <c r="U313" s="1346"/>
      <c r="V313" s="1335"/>
      <c r="W313" s="1343"/>
      <c r="X313" s="1343"/>
      <c r="Y313" s="1343"/>
      <c r="Z313" s="1343"/>
      <c r="AA313" s="1343"/>
      <c r="AB313" s="1335"/>
      <c r="AC313" s="1345"/>
      <c r="AD313" s="1345"/>
      <c r="AE313" s="1346"/>
      <c r="AF313" s="1346"/>
      <c r="AG313" s="1335"/>
      <c r="AH313" s="1345"/>
      <c r="AI313" s="1345"/>
      <c r="AJ313" s="1347"/>
      <c r="AK313" s="1346"/>
      <c r="AL313" s="1335"/>
      <c r="AM313" s="1348"/>
      <c r="AN313" s="1348"/>
      <c r="AO313" s="1346"/>
      <c r="AP313" s="1346"/>
      <c r="AQ313" s="1335"/>
      <c r="AR313" s="1345"/>
      <c r="AS313" s="1345"/>
      <c r="AT313" s="1349"/>
      <c r="AU313" s="1346"/>
    </row>
    <row r="314" ht="12.75" customHeight="1">
      <c r="A314" s="1350"/>
      <c r="B314" s="1350"/>
      <c r="C314" s="1351"/>
      <c r="D314" s="1352"/>
      <c r="E314" s="1335"/>
      <c r="F314" s="1345"/>
      <c r="G314" s="1345"/>
      <c r="H314" s="1345"/>
      <c r="I314" s="1346"/>
      <c r="J314" s="1346"/>
      <c r="K314" s="1335"/>
      <c r="L314" s="1341"/>
      <c r="M314" s="1341"/>
      <c r="N314" s="1341"/>
      <c r="O314" s="1342"/>
      <c r="P314" s="1342"/>
      <c r="Q314" s="1335"/>
      <c r="R314" s="1345"/>
      <c r="S314" s="1345"/>
      <c r="T314" s="1346"/>
      <c r="U314" s="1346"/>
      <c r="V314" s="1335"/>
      <c r="W314" s="1343"/>
      <c r="X314" s="1343"/>
      <c r="Y314" s="1343"/>
      <c r="Z314" s="1343"/>
      <c r="AA314" s="1343"/>
      <c r="AB314" s="1335"/>
      <c r="AC314" s="1345"/>
      <c r="AD314" s="1345"/>
      <c r="AE314" s="1346"/>
      <c r="AF314" s="1346"/>
      <c r="AG314" s="1335"/>
      <c r="AH314" s="1345"/>
      <c r="AI314" s="1345"/>
      <c r="AJ314" s="1347"/>
      <c r="AK314" s="1346"/>
      <c r="AL314" s="1335"/>
      <c r="AM314" s="1348"/>
      <c r="AN314" s="1348"/>
      <c r="AO314" s="1346"/>
      <c r="AP314" s="1346"/>
      <c r="AQ314" s="1335"/>
      <c r="AR314" s="1345"/>
      <c r="AS314" s="1345"/>
      <c r="AT314" s="1349"/>
      <c r="AU314" s="1346"/>
    </row>
    <row r="315" ht="12.75" customHeight="1">
      <c r="A315" s="1350"/>
      <c r="B315" s="1350"/>
      <c r="C315" s="1351"/>
      <c r="D315" s="1352"/>
      <c r="E315" s="1335"/>
      <c r="F315" s="1345"/>
      <c r="G315" s="1345"/>
      <c r="H315" s="1345"/>
      <c r="I315" s="1346"/>
      <c r="J315" s="1346"/>
      <c r="K315" s="1335"/>
      <c r="L315" s="1341"/>
      <c r="M315" s="1341"/>
      <c r="N315" s="1341"/>
      <c r="O315" s="1342"/>
      <c r="P315" s="1342"/>
      <c r="Q315" s="1335"/>
      <c r="R315" s="1345"/>
      <c r="S315" s="1345"/>
      <c r="T315" s="1346"/>
      <c r="U315" s="1346"/>
      <c r="V315" s="1335"/>
      <c r="W315" s="1343"/>
      <c r="X315" s="1343"/>
      <c r="Y315" s="1343"/>
      <c r="Z315" s="1343"/>
      <c r="AA315" s="1343"/>
      <c r="AB315" s="1335"/>
      <c r="AC315" s="1345"/>
      <c r="AD315" s="1345"/>
      <c r="AE315" s="1346"/>
      <c r="AF315" s="1346"/>
      <c r="AG315" s="1335"/>
      <c r="AH315" s="1345"/>
      <c r="AI315" s="1345"/>
      <c r="AJ315" s="1347"/>
      <c r="AK315" s="1346"/>
      <c r="AL315" s="1335"/>
      <c r="AM315" s="1348"/>
      <c r="AN315" s="1348"/>
      <c r="AO315" s="1346"/>
      <c r="AP315" s="1346"/>
      <c r="AQ315" s="1335"/>
      <c r="AR315" s="1345"/>
      <c r="AS315" s="1345"/>
      <c r="AT315" s="1349"/>
      <c r="AU315" s="1346"/>
    </row>
    <row r="316" ht="12.75" customHeight="1">
      <c r="A316" s="1350"/>
      <c r="B316" s="1350"/>
      <c r="C316" s="1351"/>
      <c r="D316" s="1352"/>
      <c r="E316" s="1335"/>
      <c r="F316" s="1345"/>
      <c r="G316" s="1345"/>
      <c r="H316" s="1345"/>
      <c r="I316" s="1346"/>
      <c r="J316" s="1346"/>
      <c r="K316" s="1335"/>
      <c r="L316" s="1341"/>
      <c r="M316" s="1341"/>
      <c r="N316" s="1341"/>
      <c r="O316" s="1342"/>
      <c r="P316" s="1342"/>
      <c r="Q316" s="1335"/>
      <c r="R316" s="1345"/>
      <c r="S316" s="1345"/>
      <c r="T316" s="1346"/>
      <c r="U316" s="1346"/>
      <c r="V316" s="1335"/>
      <c r="W316" s="1343"/>
      <c r="X316" s="1343"/>
      <c r="Y316" s="1343"/>
      <c r="Z316" s="1343"/>
      <c r="AA316" s="1343"/>
      <c r="AB316" s="1335"/>
      <c r="AC316" s="1345"/>
      <c r="AD316" s="1345"/>
      <c r="AE316" s="1346"/>
      <c r="AF316" s="1346"/>
      <c r="AG316" s="1335"/>
      <c r="AH316" s="1345"/>
      <c r="AI316" s="1345"/>
      <c r="AJ316" s="1347"/>
      <c r="AK316" s="1346"/>
      <c r="AL316" s="1335"/>
      <c r="AM316" s="1348"/>
      <c r="AN316" s="1348"/>
      <c r="AO316" s="1346"/>
      <c r="AP316" s="1346"/>
      <c r="AQ316" s="1335"/>
      <c r="AR316" s="1345"/>
      <c r="AS316" s="1345"/>
      <c r="AT316" s="1349"/>
      <c r="AU316" s="1346"/>
    </row>
    <row r="317" ht="12.75" customHeight="1">
      <c r="A317" s="1350"/>
      <c r="B317" s="1350"/>
      <c r="C317" s="1351"/>
      <c r="D317" s="1352"/>
      <c r="E317" s="1335"/>
      <c r="F317" s="1345"/>
      <c r="G317" s="1345"/>
      <c r="H317" s="1345"/>
      <c r="I317" s="1346"/>
      <c r="J317" s="1346"/>
      <c r="K317" s="1335"/>
      <c r="L317" s="1341"/>
      <c r="M317" s="1341"/>
      <c r="N317" s="1341"/>
      <c r="O317" s="1342"/>
      <c r="P317" s="1342"/>
      <c r="Q317" s="1335"/>
      <c r="R317" s="1345"/>
      <c r="S317" s="1345"/>
      <c r="T317" s="1346"/>
      <c r="U317" s="1346"/>
      <c r="V317" s="1335"/>
      <c r="W317" s="1343"/>
      <c r="X317" s="1343"/>
      <c r="Y317" s="1343"/>
      <c r="Z317" s="1343"/>
      <c r="AA317" s="1343"/>
      <c r="AB317" s="1335"/>
      <c r="AC317" s="1345"/>
      <c r="AD317" s="1345"/>
      <c r="AE317" s="1346"/>
      <c r="AF317" s="1346"/>
      <c r="AG317" s="1335"/>
      <c r="AH317" s="1345"/>
      <c r="AI317" s="1345"/>
      <c r="AJ317" s="1347"/>
      <c r="AK317" s="1346"/>
      <c r="AL317" s="1335"/>
      <c r="AM317" s="1348"/>
      <c r="AN317" s="1348"/>
      <c r="AO317" s="1346"/>
      <c r="AP317" s="1346"/>
      <c r="AQ317" s="1335"/>
      <c r="AR317" s="1345"/>
      <c r="AS317" s="1345"/>
      <c r="AT317" s="1349"/>
      <c r="AU317" s="1346"/>
    </row>
    <row r="318" ht="12.75" customHeight="1">
      <c r="A318" s="1350"/>
      <c r="B318" s="1350"/>
      <c r="C318" s="1351"/>
      <c r="D318" s="1352"/>
      <c r="E318" s="1335"/>
      <c r="F318" s="1345"/>
      <c r="G318" s="1345"/>
      <c r="H318" s="1345"/>
      <c r="I318" s="1346"/>
      <c r="J318" s="1346"/>
      <c r="K318" s="1335"/>
      <c r="L318" s="1341"/>
      <c r="M318" s="1341"/>
      <c r="N318" s="1341"/>
      <c r="O318" s="1342"/>
      <c r="P318" s="1342"/>
      <c r="Q318" s="1335"/>
      <c r="R318" s="1345"/>
      <c r="S318" s="1345"/>
      <c r="T318" s="1346"/>
      <c r="U318" s="1346"/>
      <c r="V318" s="1335"/>
      <c r="W318" s="1343"/>
      <c r="X318" s="1343"/>
      <c r="Y318" s="1343"/>
      <c r="Z318" s="1343"/>
      <c r="AA318" s="1343"/>
      <c r="AB318" s="1335"/>
      <c r="AC318" s="1345"/>
      <c r="AD318" s="1345"/>
      <c r="AE318" s="1346"/>
      <c r="AF318" s="1346"/>
      <c r="AG318" s="1335"/>
      <c r="AH318" s="1345"/>
      <c r="AI318" s="1345"/>
      <c r="AJ318" s="1347"/>
      <c r="AK318" s="1346"/>
      <c r="AL318" s="1335"/>
      <c r="AM318" s="1348"/>
      <c r="AN318" s="1348"/>
      <c r="AO318" s="1346"/>
      <c r="AP318" s="1346"/>
      <c r="AQ318" s="1335"/>
      <c r="AR318" s="1345"/>
      <c r="AS318" s="1345"/>
      <c r="AT318" s="1349"/>
      <c r="AU318" s="1346"/>
    </row>
    <row r="319" ht="12.75" customHeight="1">
      <c r="A319" s="1350"/>
      <c r="B319" s="1350"/>
      <c r="C319" s="1351"/>
      <c r="D319" s="1352"/>
      <c r="E319" s="1335"/>
      <c r="F319" s="1345"/>
      <c r="G319" s="1345"/>
      <c r="H319" s="1345"/>
      <c r="I319" s="1346"/>
      <c r="J319" s="1346"/>
      <c r="K319" s="1335"/>
      <c r="L319" s="1341"/>
      <c r="M319" s="1341"/>
      <c r="N319" s="1341"/>
      <c r="O319" s="1342"/>
      <c r="P319" s="1342"/>
      <c r="Q319" s="1335"/>
      <c r="R319" s="1345"/>
      <c r="S319" s="1345"/>
      <c r="T319" s="1346"/>
      <c r="U319" s="1346"/>
      <c r="V319" s="1335"/>
      <c r="W319" s="1343"/>
      <c r="X319" s="1343"/>
      <c r="Y319" s="1343"/>
      <c r="Z319" s="1343"/>
      <c r="AA319" s="1343"/>
      <c r="AB319" s="1335"/>
      <c r="AC319" s="1345"/>
      <c r="AD319" s="1345"/>
      <c r="AE319" s="1346"/>
      <c r="AF319" s="1346"/>
      <c r="AG319" s="1335"/>
      <c r="AH319" s="1345"/>
      <c r="AI319" s="1345"/>
      <c r="AJ319" s="1347"/>
      <c r="AK319" s="1346"/>
      <c r="AL319" s="1335"/>
      <c r="AM319" s="1348"/>
      <c r="AN319" s="1348"/>
      <c r="AO319" s="1346"/>
      <c r="AP319" s="1346"/>
      <c r="AQ319" s="1335"/>
      <c r="AR319" s="1345"/>
      <c r="AS319" s="1345"/>
      <c r="AT319" s="1349"/>
      <c r="AU319" s="1346"/>
    </row>
    <row r="320" ht="12.75" customHeight="1">
      <c r="A320" s="1350"/>
      <c r="B320" s="1350"/>
      <c r="C320" s="1351"/>
      <c r="D320" s="1352"/>
      <c r="E320" s="1335"/>
      <c r="F320" s="1345"/>
      <c r="G320" s="1345"/>
      <c r="H320" s="1345"/>
      <c r="I320" s="1346"/>
      <c r="J320" s="1346"/>
      <c r="K320" s="1335"/>
      <c r="L320" s="1341"/>
      <c r="M320" s="1341"/>
      <c r="N320" s="1341"/>
      <c r="O320" s="1342"/>
      <c r="P320" s="1342"/>
      <c r="Q320" s="1335"/>
      <c r="R320" s="1345"/>
      <c r="S320" s="1345"/>
      <c r="T320" s="1346"/>
      <c r="U320" s="1346"/>
      <c r="V320" s="1335"/>
      <c r="W320" s="1343"/>
      <c r="X320" s="1343"/>
      <c r="Y320" s="1343"/>
      <c r="Z320" s="1343"/>
      <c r="AA320" s="1343"/>
      <c r="AB320" s="1335"/>
      <c r="AC320" s="1345"/>
      <c r="AD320" s="1345"/>
      <c r="AE320" s="1346"/>
      <c r="AF320" s="1346"/>
      <c r="AG320" s="1335"/>
      <c r="AH320" s="1345"/>
      <c r="AI320" s="1345"/>
      <c r="AJ320" s="1347"/>
      <c r="AK320" s="1346"/>
      <c r="AL320" s="1335"/>
      <c r="AM320" s="1348"/>
      <c r="AN320" s="1348"/>
      <c r="AO320" s="1346"/>
      <c r="AP320" s="1346"/>
      <c r="AQ320" s="1335"/>
      <c r="AR320" s="1345"/>
      <c r="AS320" s="1345"/>
      <c r="AT320" s="1349"/>
      <c r="AU320" s="1346"/>
    </row>
    <row r="321" ht="12.75" customHeight="1">
      <c r="A321" s="1350"/>
      <c r="B321" s="1350"/>
      <c r="C321" s="1351"/>
      <c r="D321" s="1352"/>
      <c r="E321" s="1335"/>
      <c r="F321" s="1345"/>
      <c r="G321" s="1345"/>
      <c r="H321" s="1345"/>
      <c r="I321" s="1346"/>
      <c r="J321" s="1346"/>
      <c r="K321" s="1335"/>
      <c r="L321" s="1341"/>
      <c r="M321" s="1341"/>
      <c r="N321" s="1341"/>
      <c r="O321" s="1342"/>
      <c r="P321" s="1342"/>
      <c r="Q321" s="1335"/>
      <c r="R321" s="1345"/>
      <c r="S321" s="1345"/>
      <c r="T321" s="1346"/>
      <c r="U321" s="1346"/>
      <c r="V321" s="1335"/>
      <c r="W321" s="1343"/>
      <c r="X321" s="1343"/>
      <c r="Y321" s="1343"/>
      <c r="Z321" s="1343"/>
      <c r="AA321" s="1343"/>
      <c r="AB321" s="1335"/>
      <c r="AC321" s="1345"/>
      <c r="AD321" s="1345"/>
      <c r="AE321" s="1346"/>
      <c r="AF321" s="1346"/>
      <c r="AG321" s="1335"/>
      <c r="AH321" s="1345"/>
      <c r="AI321" s="1345"/>
      <c r="AJ321" s="1347"/>
      <c r="AK321" s="1346"/>
      <c r="AL321" s="1335"/>
      <c r="AM321" s="1348"/>
      <c r="AN321" s="1348"/>
      <c r="AO321" s="1346"/>
      <c r="AP321" s="1346"/>
      <c r="AQ321" s="1335"/>
      <c r="AR321" s="1345"/>
      <c r="AS321" s="1345"/>
      <c r="AT321" s="1349"/>
      <c r="AU321" s="1346"/>
    </row>
    <row r="322" ht="12.75" customHeight="1">
      <c r="A322" s="1350"/>
      <c r="B322" s="1350"/>
      <c r="C322" s="1351"/>
      <c r="D322" s="1352"/>
      <c r="E322" s="1335"/>
      <c r="F322" s="1345"/>
      <c r="G322" s="1345"/>
      <c r="H322" s="1345"/>
      <c r="I322" s="1346"/>
      <c r="J322" s="1346"/>
      <c r="K322" s="1335"/>
      <c r="L322" s="1341"/>
      <c r="M322" s="1341"/>
      <c r="N322" s="1341"/>
      <c r="O322" s="1342"/>
      <c r="P322" s="1342"/>
      <c r="Q322" s="1335"/>
      <c r="R322" s="1345"/>
      <c r="S322" s="1345"/>
      <c r="T322" s="1346"/>
      <c r="U322" s="1346"/>
      <c r="V322" s="1335"/>
      <c r="W322" s="1343"/>
      <c r="X322" s="1343"/>
      <c r="Y322" s="1343"/>
      <c r="Z322" s="1343"/>
      <c r="AA322" s="1343"/>
      <c r="AB322" s="1335"/>
      <c r="AC322" s="1345"/>
      <c r="AD322" s="1345"/>
      <c r="AE322" s="1346"/>
      <c r="AF322" s="1346"/>
      <c r="AG322" s="1335"/>
      <c r="AH322" s="1345"/>
      <c r="AI322" s="1345"/>
      <c r="AJ322" s="1347"/>
      <c r="AK322" s="1346"/>
      <c r="AL322" s="1335"/>
      <c r="AM322" s="1348"/>
      <c r="AN322" s="1348"/>
      <c r="AO322" s="1346"/>
      <c r="AP322" s="1346"/>
      <c r="AQ322" s="1335"/>
      <c r="AR322" s="1345"/>
      <c r="AS322" s="1345"/>
      <c r="AT322" s="1349"/>
      <c r="AU322" s="1346"/>
    </row>
    <row r="323" ht="12.75" customHeight="1">
      <c r="A323" s="1350"/>
      <c r="B323" s="1350"/>
      <c r="C323" s="1351"/>
      <c r="D323" s="1352"/>
      <c r="E323" s="1335"/>
      <c r="F323" s="1345"/>
      <c r="G323" s="1345"/>
      <c r="H323" s="1345"/>
      <c r="I323" s="1346"/>
      <c r="J323" s="1346"/>
      <c r="K323" s="1335"/>
      <c r="L323" s="1341"/>
      <c r="M323" s="1341"/>
      <c r="N323" s="1341"/>
      <c r="O323" s="1342"/>
      <c r="P323" s="1342"/>
      <c r="Q323" s="1335"/>
      <c r="R323" s="1345"/>
      <c r="S323" s="1345"/>
      <c r="T323" s="1346"/>
      <c r="U323" s="1346"/>
      <c r="V323" s="1335"/>
      <c r="W323" s="1343"/>
      <c r="X323" s="1343"/>
      <c r="Y323" s="1343"/>
      <c r="Z323" s="1343"/>
      <c r="AA323" s="1343"/>
      <c r="AB323" s="1335"/>
      <c r="AC323" s="1345"/>
      <c r="AD323" s="1345"/>
      <c r="AE323" s="1346"/>
      <c r="AF323" s="1346"/>
      <c r="AG323" s="1335"/>
      <c r="AH323" s="1345"/>
      <c r="AI323" s="1345"/>
      <c r="AJ323" s="1347"/>
      <c r="AK323" s="1346"/>
      <c r="AL323" s="1335"/>
      <c r="AM323" s="1348"/>
      <c r="AN323" s="1348"/>
      <c r="AO323" s="1346"/>
      <c r="AP323" s="1346"/>
      <c r="AQ323" s="1335"/>
      <c r="AR323" s="1345"/>
      <c r="AS323" s="1345"/>
      <c r="AT323" s="1349"/>
      <c r="AU323" s="1346"/>
    </row>
    <row r="324" ht="12.75" customHeight="1">
      <c r="A324" s="1350"/>
      <c r="B324" s="1350"/>
      <c r="C324" s="1351"/>
      <c r="D324" s="1352"/>
      <c r="E324" s="1335"/>
      <c r="F324" s="1345"/>
      <c r="G324" s="1345"/>
      <c r="H324" s="1345"/>
      <c r="I324" s="1346"/>
      <c r="J324" s="1346"/>
      <c r="K324" s="1335"/>
      <c r="L324" s="1341"/>
      <c r="M324" s="1341"/>
      <c r="N324" s="1341"/>
      <c r="O324" s="1342"/>
      <c r="P324" s="1342"/>
      <c r="Q324" s="1335"/>
      <c r="R324" s="1345"/>
      <c r="S324" s="1345"/>
      <c r="T324" s="1346"/>
      <c r="U324" s="1346"/>
      <c r="V324" s="1335"/>
      <c r="W324" s="1343"/>
      <c r="X324" s="1343"/>
      <c r="Y324" s="1343"/>
      <c r="Z324" s="1343"/>
      <c r="AA324" s="1343"/>
      <c r="AB324" s="1335"/>
      <c r="AC324" s="1345"/>
      <c r="AD324" s="1345"/>
      <c r="AE324" s="1346"/>
      <c r="AF324" s="1346"/>
      <c r="AG324" s="1335"/>
      <c r="AH324" s="1345"/>
      <c r="AI324" s="1345"/>
      <c r="AJ324" s="1347"/>
      <c r="AK324" s="1346"/>
      <c r="AL324" s="1335"/>
      <c r="AM324" s="1348"/>
      <c r="AN324" s="1348"/>
      <c r="AO324" s="1346"/>
      <c r="AP324" s="1346"/>
      <c r="AQ324" s="1335"/>
      <c r="AR324" s="1345"/>
      <c r="AS324" s="1345"/>
      <c r="AT324" s="1349"/>
      <c r="AU324" s="1346"/>
    </row>
    <row r="325" ht="12.75" customHeight="1">
      <c r="A325" s="1350"/>
      <c r="B325" s="1350"/>
      <c r="C325" s="1351"/>
      <c r="D325" s="1352"/>
      <c r="E325" s="1335"/>
      <c r="F325" s="1345"/>
      <c r="G325" s="1345"/>
      <c r="H325" s="1345"/>
      <c r="I325" s="1346"/>
      <c r="J325" s="1346"/>
      <c r="K325" s="1335"/>
      <c r="L325" s="1341"/>
      <c r="M325" s="1341"/>
      <c r="N325" s="1341"/>
      <c r="O325" s="1342"/>
      <c r="P325" s="1342"/>
      <c r="Q325" s="1335"/>
      <c r="R325" s="1345"/>
      <c r="S325" s="1345"/>
      <c r="T325" s="1346"/>
      <c r="U325" s="1346"/>
      <c r="V325" s="1335"/>
      <c r="W325" s="1343"/>
      <c r="X325" s="1343"/>
      <c r="Y325" s="1343"/>
      <c r="Z325" s="1343"/>
      <c r="AA325" s="1343"/>
      <c r="AB325" s="1335"/>
      <c r="AC325" s="1345"/>
      <c r="AD325" s="1345"/>
      <c r="AE325" s="1346"/>
      <c r="AF325" s="1346"/>
      <c r="AG325" s="1335"/>
      <c r="AH325" s="1345"/>
      <c r="AI325" s="1345"/>
      <c r="AJ325" s="1347"/>
      <c r="AK325" s="1346"/>
      <c r="AL325" s="1335"/>
      <c r="AM325" s="1348"/>
      <c r="AN325" s="1348"/>
      <c r="AO325" s="1346"/>
      <c r="AP325" s="1346"/>
      <c r="AQ325" s="1335"/>
      <c r="AR325" s="1345"/>
      <c r="AS325" s="1345"/>
      <c r="AT325" s="1349"/>
      <c r="AU325" s="1346"/>
    </row>
    <row r="326" ht="12.75" customHeight="1">
      <c r="A326" s="1350"/>
      <c r="B326" s="1350"/>
      <c r="C326" s="1351"/>
      <c r="D326" s="1352"/>
      <c r="E326" s="1335"/>
      <c r="F326" s="1345"/>
      <c r="G326" s="1345"/>
      <c r="H326" s="1345"/>
      <c r="I326" s="1346"/>
      <c r="J326" s="1346"/>
      <c r="K326" s="1335"/>
      <c r="L326" s="1341"/>
      <c r="M326" s="1341"/>
      <c r="N326" s="1341"/>
      <c r="O326" s="1342"/>
      <c r="P326" s="1342"/>
      <c r="Q326" s="1335"/>
      <c r="R326" s="1345"/>
      <c r="S326" s="1345"/>
      <c r="T326" s="1346"/>
      <c r="U326" s="1346"/>
      <c r="V326" s="1335"/>
      <c r="W326" s="1343"/>
      <c r="X326" s="1343"/>
      <c r="Y326" s="1343"/>
      <c r="Z326" s="1343"/>
      <c r="AA326" s="1343"/>
      <c r="AB326" s="1335"/>
      <c r="AC326" s="1345"/>
      <c r="AD326" s="1345"/>
      <c r="AE326" s="1346"/>
      <c r="AF326" s="1346"/>
      <c r="AG326" s="1335"/>
      <c r="AH326" s="1345"/>
      <c r="AI326" s="1345"/>
      <c r="AJ326" s="1347"/>
      <c r="AK326" s="1346"/>
      <c r="AL326" s="1335"/>
      <c r="AM326" s="1348"/>
      <c r="AN326" s="1348"/>
      <c r="AO326" s="1346"/>
      <c r="AP326" s="1346"/>
      <c r="AQ326" s="1335"/>
      <c r="AR326" s="1345"/>
      <c r="AS326" s="1345"/>
      <c r="AT326" s="1349"/>
      <c r="AU326" s="1346"/>
    </row>
    <row r="327" ht="12.75" customHeight="1">
      <c r="A327" s="1350"/>
      <c r="B327" s="1350"/>
      <c r="C327" s="1351"/>
      <c r="D327" s="1352"/>
      <c r="E327" s="1335"/>
      <c r="F327" s="1345"/>
      <c r="G327" s="1345"/>
      <c r="H327" s="1345"/>
      <c r="I327" s="1346"/>
      <c r="J327" s="1346"/>
      <c r="K327" s="1335"/>
      <c r="L327" s="1341"/>
      <c r="M327" s="1341"/>
      <c r="N327" s="1341"/>
      <c r="O327" s="1342"/>
      <c r="P327" s="1342"/>
      <c r="Q327" s="1335"/>
      <c r="R327" s="1345"/>
      <c r="S327" s="1345"/>
      <c r="T327" s="1346"/>
      <c r="U327" s="1346"/>
      <c r="V327" s="1335"/>
      <c r="W327" s="1343"/>
      <c r="X327" s="1343"/>
      <c r="Y327" s="1343"/>
      <c r="Z327" s="1343"/>
      <c r="AA327" s="1343"/>
      <c r="AB327" s="1335"/>
      <c r="AC327" s="1345"/>
      <c r="AD327" s="1345"/>
      <c r="AE327" s="1346"/>
      <c r="AF327" s="1346"/>
      <c r="AG327" s="1335"/>
      <c r="AH327" s="1345"/>
      <c r="AI327" s="1345"/>
      <c r="AJ327" s="1347"/>
      <c r="AK327" s="1346"/>
      <c r="AL327" s="1335"/>
      <c r="AM327" s="1348"/>
      <c r="AN327" s="1348"/>
      <c r="AO327" s="1346"/>
      <c r="AP327" s="1346"/>
      <c r="AQ327" s="1335"/>
      <c r="AR327" s="1345"/>
      <c r="AS327" s="1345"/>
      <c r="AT327" s="1349"/>
      <c r="AU327" s="1346"/>
    </row>
    <row r="328" ht="12.75" customHeight="1">
      <c r="A328" s="1350"/>
      <c r="B328" s="1350"/>
      <c r="C328" s="1351"/>
      <c r="D328" s="1352"/>
      <c r="E328" s="1335"/>
      <c r="F328" s="1345"/>
      <c r="G328" s="1345"/>
      <c r="H328" s="1345"/>
      <c r="I328" s="1346"/>
      <c r="J328" s="1346"/>
      <c r="K328" s="1335"/>
      <c r="L328" s="1341"/>
      <c r="M328" s="1341"/>
      <c r="N328" s="1341"/>
      <c r="O328" s="1342"/>
      <c r="P328" s="1342"/>
      <c r="Q328" s="1335"/>
      <c r="R328" s="1345"/>
      <c r="S328" s="1345"/>
      <c r="T328" s="1346"/>
      <c r="U328" s="1346"/>
      <c r="V328" s="1335"/>
      <c r="W328" s="1343"/>
      <c r="X328" s="1343"/>
      <c r="Y328" s="1343"/>
      <c r="Z328" s="1343"/>
      <c r="AA328" s="1343"/>
      <c r="AB328" s="1335"/>
      <c r="AC328" s="1345"/>
      <c r="AD328" s="1345"/>
      <c r="AE328" s="1346"/>
      <c r="AF328" s="1346"/>
      <c r="AG328" s="1335"/>
      <c r="AH328" s="1345"/>
      <c r="AI328" s="1345"/>
      <c r="AJ328" s="1347"/>
      <c r="AK328" s="1346"/>
      <c r="AL328" s="1335"/>
      <c r="AM328" s="1348"/>
      <c r="AN328" s="1348"/>
      <c r="AO328" s="1346"/>
      <c r="AP328" s="1346"/>
      <c r="AQ328" s="1335"/>
      <c r="AR328" s="1345"/>
      <c r="AS328" s="1345"/>
      <c r="AT328" s="1349"/>
      <c r="AU328" s="1346"/>
    </row>
    <row r="329" ht="12.75" customHeight="1">
      <c r="A329" s="1350"/>
      <c r="B329" s="1350"/>
      <c r="C329" s="1351"/>
      <c r="D329" s="1352"/>
      <c r="E329" s="1335"/>
      <c r="F329" s="1345"/>
      <c r="G329" s="1345"/>
      <c r="H329" s="1345"/>
      <c r="I329" s="1346"/>
      <c r="J329" s="1346"/>
      <c r="K329" s="1335"/>
      <c r="L329" s="1341"/>
      <c r="M329" s="1341"/>
      <c r="N329" s="1341"/>
      <c r="O329" s="1342"/>
      <c r="P329" s="1342"/>
      <c r="Q329" s="1335"/>
      <c r="R329" s="1345"/>
      <c r="S329" s="1345"/>
      <c r="T329" s="1346"/>
      <c r="U329" s="1346"/>
      <c r="V329" s="1335"/>
      <c r="W329" s="1343"/>
      <c r="X329" s="1343"/>
      <c r="Y329" s="1343"/>
      <c r="Z329" s="1343"/>
      <c r="AA329" s="1343"/>
      <c r="AB329" s="1335"/>
      <c r="AC329" s="1345"/>
      <c r="AD329" s="1345"/>
      <c r="AE329" s="1346"/>
      <c r="AF329" s="1346"/>
      <c r="AG329" s="1335"/>
      <c r="AH329" s="1345"/>
      <c r="AI329" s="1345"/>
      <c r="AJ329" s="1347"/>
      <c r="AK329" s="1346"/>
      <c r="AL329" s="1335"/>
      <c r="AM329" s="1348"/>
      <c r="AN329" s="1348"/>
      <c r="AO329" s="1346"/>
      <c r="AP329" s="1346"/>
      <c r="AQ329" s="1335"/>
      <c r="AR329" s="1345"/>
      <c r="AS329" s="1345"/>
      <c r="AT329" s="1349"/>
      <c r="AU329" s="1346"/>
    </row>
    <row r="330" ht="12.75" customHeight="1">
      <c r="A330" s="1350"/>
      <c r="B330" s="1350"/>
      <c r="C330" s="1351"/>
      <c r="D330" s="1352"/>
      <c r="E330" s="1335"/>
      <c r="F330" s="1345"/>
      <c r="G330" s="1345"/>
      <c r="H330" s="1345"/>
      <c r="I330" s="1346"/>
      <c r="J330" s="1346"/>
      <c r="K330" s="1335"/>
      <c r="L330" s="1341"/>
      <c r="M330" s="1341"/>
      <c r="N330" s="1341"/>
      <c r="O330" s="1342"/>
      <c r="P330" s="1342"/>
      <c r="Q330" s="1335"/>
      <c r="R330" s="1345"/>
      <c r="S330" s="1345"/>
      <c r="T330" s="1346"/>
      <c r="U330" s="1346"/>
      <c r="V330" s="1335"/>
      <c r="W330" s="1343"/>
      <c r="X330" s="1343"/>
      <c r="Y330" s="1343"/>
      <c r="Z330" s="1343"/>
      <c r="AA330" s="1343"/>
      <c r="AB330" s="1335"/>
      <c r="AC330" s="1345"/>
      <c r="AD330" s="1345"/>
      <c r="AE330" s="1346"/>
      <c r="AF330" s="1346"/>
      <c r="AG330" s="1335"/>
      <c r="AH330" s="1345"/>
      <c r="AI330" s="1345"/>
      <c r="AJ330" s="1347"/>
      <c r="AK330" s="1346"/>
      <c r="AL330" s="1335"/>
      <c r="AM330" s="1348"/>
      <c r="AN330" s="1348"/>
      <c r="AO330" s="1346"/>
      <c r="AP330" s="1346"/>
      <c r="AQ330" s="1335"/>
      <c r="AR330" s="1345"/>
      <c r="AS330" s="1345"/>
      <c r="AT330" s="1349"/>
      <c r="AU330" s="1346"/>
    </row>
    <row r="331" ht="12.75" customHeight="1">
      <c r="A331" s="1350"/>
      <c r="B331" s="1350"/>
      <c r="C331" s="1351"/>
      <c r="D331" s="1352"/>
      <c r="E331" s="1335"/>
      <c r="F331" s="1345"/>
      <c r="G331" s="1345"/>
      <c r="H331" s="1345"/>
      <c r="I331" s="1346"/>
      <c r="J331" s="1346"/>
      <c r="K331" s="1335"/>
      <c r="L331" s="1341"/>
      <c r="M331" s="1341"/>
      <c r="N331" s="1341"/>
      <c r="O331" s="1342"/>
      <c r="P331" s="1342"/>
      <c r="Q331" s="1335"/>
      <c r="R331" s="1345"/>
      <c r="S331" s="1345"/>
      <c r="T331" s="1346"/>
      <c r="U331" s="1346"/>
      <c r="V331" s="1335"/>
      <c r="W331" s="1343"/>
      <c r="X331" s="1343"/>
      <c r="Y331" s="1343"/>
      <c r="Z331" s="1343"/>
      <c r="AA331" s="1343"/>
      <c r="AB331" s="1335"/>
      <c r="AC331" s="1345"/>
      <c r="AD331" s="1345"/>
      <c r="AE331" s="1346"/>
      <c r="AF331" s="1346"/>
      <c r="AG331" s="1335"/>
      <c r="AH331" s="1345"/>
      <c r="AI331" s="1345"/>
      <c r="AJ331" s="1347"/>
      <c r="AK331" s="1346"/>
      <c r="AL331" s="1335"/>
      <c r="AM331" s="1348"/>
      <c r="AN331" s="1348"/>
      <c r="AO331" s="1346"/>
      <c r="AP331" s="1346"/>
      <c r="AQ331" s="1335"/>
      <c r="AR331" s="1345"/>
      <c r="AS331" s="1345"/>
      <c r="AT331" s="1349"/>
      <c r="AU331" s="1346"/>
    </row>
    <row r="332" ht="12.75" customHeight="1">
      <c r="A332" s="1350"/>
      <c r="B332" s="1350"/>
      <c r="C332" s="1351"/>
      <c r="D332" s="1352"/>
      <c r="E332" s="1335"/>
      <c r="F332" s="1345"/>
      <c r="G332" s="1345"/>
      <c r="H332" s="1345"/>
      <c r="I332" s="1346"/>
      <c r="J332" s="1346"/>
      <c r="K332" s="1335"/>
      <c r="L332" s="1341"/>
      <c r="M332" s="1341"/>
      <c r="N332" s="1341"/>
      <c r="O332" s="1342"/>
      <c r="P332" s="1342"/>
      <c r="Q332" s="1335"/>
      <c r="R332" s="1345"/>
      <c r="S332" s="1345"/>
      <c r="T332" s="1346"/>
      <c r="U332" s="1346"/>
      <c r="V332" s="1335"/>
      <c r="W332" s="1343"/>
      <c r="X332" s="1343"/>
      <c r="Y332" s="1343"/>
      <c r="Z332" s="1343"/>
      <c r="AA332" s="1343"/>
      <c r="AB332" s="1335"/>
      <c r="AC332" s="1345"/>
      <c r="AD332" s="1345"/>
      <c r="AE332" s="1346"/>
      <c r="AF332" s="1346"/>
      <c r="AG332" s="1335"/>
      <c r="AH332" s="1345"/>
      <c r="AI332" s="1345"/>
      <c r="AJ332" s="1347"/>
      <c r="AK332" s="1346"/>
      <c r="AL332" s="1335"/>
      <c r="AM332" s="1348"/>
      <c r="AN332" s="1348"/>
      <c r="AO332" s="1346"/>
      <c r="AP332" s="1346"/>
      <c r="AQ332" s="1335"/>
      <c r="AR332" s="1345"/>
      <c r="AS332" s="1345"/>
      <c r="AT332" s="1349"/>
      <c r="AU332" s="1346"/>
    </row>
    <row r="333" ht="12.75" customHeight="1">
      <c r="A333" s="1350"/>
      <c r="B333" s="1350"/>
      <c r="C333" s="1351"/>
      <c r="D333" s="1352"/>
      <c r="E333" s="1335"/>
      <c r="F333" s="1345"/>
      <c r="G333" s="1345"/>
      <c r="H333" s="1345"/>
      <c r="I333" s="1346"/>
      <c r="J333" s="1346"/>
      <c r="K333" s="1335"/>
      <c r="L333" s="1341"/>
      <c r="M333" s="1341"/>
      <c r="N333" s="1341"/>
      <c r="O333" s="1342"/>
      <c r="P333" s="1342"/>
      <c r="Q333" s="1335"/>
      <c r="R333" s="1345"/>
      <c r="S333" s="1345"/>
      <c r="T333" s="1346"/>
      <c r="U333" s="1346"/>
      <c r="V333" s="1335"/>
      <c r="W333" s="1343"/>
      <c r="X333" s="1343"/>
      <c r="Y333" s="1343"/>
      <c r="Z333" s="1343"/>
      <c r="AA333" s="1343"/>
      <c r="AB333" s="1335"/>
      <c r="AC333" s="1345"/>
      <c r="AD333" s="1345"/>
      <c r="AE333" s="1346"/>
      <c r="AF333" s="1346"/>
      <c r="AG333" s="1335"/>
      <c r="AH333" s="1345"/>
      <c r="AI333" s="1345"/>
      <c r="AJ333" s="1347"/>
      <c r="AK333" s="1346"/>
      <c r="AL333" s="1335"/>
      <c r="AM333" s="1348"/>
      <c r="AN333" s="1348"/>
      <c r="AO333" s="1346"/>
      <c r="AP333" s="1346"/>
      <c r="AQ333" s="1335"/>
      <c r="AR333" s="1345"/>
      <c r="AS333" s="1345"/>
      <c r="AT333" s="1349"/>
      <c r="AU333" s="1346"/>
    </row>
    <row r="334" ht="12.75" customHeight="1">
      <c r="A334" s="1350"/>
      <c r="B334" s="1350"/>
      <c r="C334" s="1351"/>
      <c r="D334" s="1352"/>
      <c r="E334" s="1335"/>
      <c r="F334" s="1345"/>
      <c r="G334" s="1345"/>
      <c r="H334" s="1345"/>
      <c r="I334" s="1346"/>
      <c r="J334" s="1346"/>
      <c r="K334" s="1335"/>
      <c r="L334" s="1341"/>
      <c r="M334" s="1341"/>
      <c r="N334" s="1341"/>
      <c r="O334" s="1342"/>
      <c r="P334" s="1342"/>
      <c r="Q334" s="1335"/>
      <c r="R334" s="1345"/>
      <c r="S334" s="1345"/>
      <c r="T334" s="1346"/>
      <c r="U334" s="1346"/>
      <c r="V334" s="1335"/>
      <c r="W334" s="1343"/>
      <c r="X334" s="1343"/>
      <c r="Y334" s="1343"/>
      <c r="Z334" s="1343"/>
      <c r="AA334" s="1343"/>
      <c r="AB334" s="1335"/>
      <c r="AC334" s="1345"/>
      <c r="AD334" s="1345"/>
      <c r="AE334" s="1346"/>
      <c r="AF334" s="1346"/>
      <c r="AG334" s="1335"/>
      <c r="AH334" s="1345"/>
      <c r="AI334" s="1345"/>
      <c r="AJ334" s="1347"/>
      <c r="AK334" s="1346"/>
      <c r="AL334" s="1335"/>
      <c r="AM334" s="1348"/>
      <c r="AN334" s="1348"/>
      <c r="AO334" s="1346"/>
      <c r="AP334" s="1346"/>
      <c r="AQ334" s="1335"/>
      <c r="AR334" s="1345"/>
      <c r="AS334" s="1345"/>
      <c r="AT334" s="1349"/>
      <c r="AU334" s="1346"/>
    </row>
    <row r="335" ht="12.75" customHeight="1">
      <c r="A335" s="1350"/>
      <c r="B335" s="1350"/>
      <c r="C335" s="1351"/>
      <c r="D335" s="1352"/>
      <c r="E335" s="1335"/>
      <c r="F335" s="1345"/>
      <c r="G335" s="1345"/>
      <c r="H335" s="1345"/>
      <c r="I335" s="1346"/>
      <c r="J335" s="1346"/>
      <c r="K335" s="1335"/>
      <c r="L335" s="1341"/>
      <c r="M335" s="1341"/>
      <c r="N335" s="1341"/>
      <c r="O335" s="1342"/>
      <c r="P335" s="1342"/>
      <c r="Q335" s="1335"/>
      <c r="R335" s="1345"/>
      <c r="S335" s="1345"/>
      <c r="T335" s="1346"/>
      <c r="U335" s="1346"/>
      <c r="V335" s="1335"/>
      <c r="W335" s="1343"/>
      <c r="X335" s="1343"/>
      <c r="Y335" s="1343"/>
      <c r="Z335" s="1343"/>
      <c r="AA335" s="1343"/>
      <c r="AB335" s="1335"/>
      <c r="AC335" s="1345"/>
      <c r="AD335" s="1345"/>
      <c r="AE335" s="1346"/>
      <c r="AF335" s="1346"/>
      <c r="AG335" s="1335"/>
      <c r="AH335" s="1345"/>
      <c r="AI335" s="1345"/>
      <c r="AJ335" s="1347"/>
      <c r="AK335" s="1346"/>
      <c r="AL335" s="1335"/>
      <c r="AM335" s="1348"/>
      <c r="AN335" s="1348"/>
      <c r="AO335" s="1346"/>
      <c r="AP335" s="1346"/>
      <c r="AQ335" s="1335"/>
      <c r="AR335" s="1345"/>
      <c r="AS335" s="1345"/>
      <c r="AT335" s="1349"/>
      <c r="AU335" s="1346"/>
    </row>
    <row r="336" ht="12.75" customHeight="1">
      <c r="A336" s="1350"/>
      <c r="B336" s="1350"/>
      <c r="C336" s="1351"/>
      <c r="D336" s="1352"/>
      <c r="E336" s="1335"/>
      <c r="F336" s="1345"/>
      <c r="G336" s="1345"/>
      <c r="H336" s="1345"/>
      <c r="I336" s="1346"/>
      <c r="J336" s="1346"/>
      <c r="K336" s="1335"/>
      <c r="L336" s="1341"/>
      <c r="M336" s="1341"/>
      <c r="N336" s="1341"/>
      <c r="O336" s="1342"/>
      <c r="P336" s="1342"/>
      <c r="Q336" s="1335"/>
      <c r="R336" s="1345"/>
      <c r="S336" s="1345"/>
      <c r="T336" s="1346"/>
      <c r="U336" s="1346"/>
      <c r="V336" s="1335"/>
      <c r="W336" s="1343"/>
      <c r="X336" s="1343"/>
      <c r="Y336" s="1343"/>
      <c r="Z336" s="1343"/>
      <c r="AA336" s="1343"/>
      <c r="AB336" s="1335"/>
      <c r="AC336" s="1345"/>
      <c r="AD336" s="1345"/>
      <c r="AE336" s="1346"/>
      <c r="AF336" s="1346"/>
      <c r="AG336" s="1335"/>
      <c r="AH336" s="1345"/>
      <c r="AI336" s="1345"/>
      <c r="AJ336" s="1347"/>
      <c r="AK336" s="1346"/>
      <c r="AL336" s="1335"/>
      <c r="AM336" s="1348"/>
      <c r="AN336" s="1348"/>
      <c r="AO336" s="1346"/>
      <c r="AP336" s="1346"/>
      <c r="AQ336" s="1335"/>
      <c r="AR336" s="1345"/>
      <c r="AS336" s="1345"/>
      <c r="AT336" s="1349"/>
      <c r="AU336" s="1346"/>
    </row>
    <row r="337" ht="12.75" customHeight="1">
      <c r="A337" s="1350"/>
      <c r="B337" s="1350"/>
      <c r="C337" s="1351"/>
      <c r="D337" s="1352"/>
      <c r="E337" s="1335"/>
      <c r="F337" s="1345"/>
      <c r="G337" s="1345"/>
      <c r="H337" s="1345"/>
      <c r="I337" s="1346"/>
      <c r="J337" s="1346"/>
      <c r="K337" s="1335"/>
      <c r="L337" s="1341"/>
      <c r="M337" s="1341"/>
      <c r="N337" s="1341"/>
      <c r="O337" s="1342"/>
      <c r="P337" s="1342"/>
      <c r="Q337" s="1335"/>
      <c r="R337" s="1345"/>
      <c r="S337" s="1345"/>
      <c r="T337" s="1346"/>
      <c r="U337" s="1346"/>
      <c r="V337" s="1335"/>
      <c r="W337" s="1343"/>
      <c r="X337" s="1343"/>
      <c r="Y337" s="1343"/>
      <c r="Z337" s="1343"/>
      <c r="AA337" s="1343"/>
      <c r="AB337" s="1335"/>
      <c r="AC337" s="1345"/>
      <c r="AD337" s="1345"/>
      <c r="AE337" s="1346"/>
      <c r="AF337" s="1346"/>
      <c r="AG337" s="1335"/>
      <c r="AH337" s="1345"/>
      <c r="AI337" s="1345"/>
      <c r="AJ337" s="1347"/>
      <c r="AK337" s="1346"/>
      <c r="AL337" s="1335"/>
      <c r="AM337" s="1348"/>
      <c r="AN337" s="1348"/>
      <c r="AO337" s="1346"/>
      <c r="AP337" s="1346"/>
      <c r="AQ337" s="1335"/>
      <c r="AR337" s="1345"/>
      <c r="AS337" s="1345"/>
      <c r="AT337" s="1349"/>
      <c r="AU337" s="1346"/>
    </row>
    <row r="338" ht="12.75" customHeight="1">
      <c r="A338" s="1350"/>
      <c r="B338" s="1350"/>
      <c r="C338" s="1351"/>
      <c r="D338" s="1352"/>
      <c r="E338" s="1335"/>
      <c r="F338" s="1345"/>
      <c r="G338" s="1345"/>
      <c r="H338" s="1345"/>
      <c r="I338" s="1346"/>
      <c r="J338" s="1346"/>
      <c r="K338" s="1335"/>
      <c r="L338" s="1341"/>
      <c r="M338" s="1341"/>
      <c r="N338" s="1341"/>
      <c r="O338" s="1342"/>
      <c r="P338" s="1342"/>
      <c r="Q338" s="1335"/>
      <c r="R338" s="1345"/>
      <c r="S338" s="1345"/>
      <c r="T338" s="1346"/>
      <c r="U338" s="1346"/>
      <c r="V338" s="1335"/>
      <c r="W338" s="1343"/>
      <c r="X338" s="1343"/>
      <c r="Y338" s="1343"/>
      <c r="Z338" s="1343"/>
      <c r="AA338" s="1343"/>
      <c r="AB338" s="1335"/>
      <c r="AC338" s="1345"/>
      <c r="AD338" s="1345"/>
      <c r="AE338" s="1346"/>
      <c r="AF338" s="1346"/>
      <c r="AG338" s="1335"/>
      <c r="AH338" s="1345"/>
      <c r="AI338" s="1345"/>
      <c r="AJ338" s="1347"/>
      <c r="AK338" s="1346"/>
      <c r="AL338" s="1335"/>
      <c r="AM338" s="1348"/>
      <c r="AN338" s="1348"/>
      <c r="AO338" s="1346"/>
      <c r="AP338" s="1346"/>
      <c r="AQ338" s="1335"/>
      <c r="AR338" s="1345"/>
      <c r="AS338" s="1345"/>
      <c r="AT338" s="1349"/>
      <c r="AU338" s="1346"/>
    </row>
    <row r="339" ht="12.75" customHeight="1">
      <c r="A339" s="1350"/>
      <c r="B339" s="1350"/>
      <c r="C339" s="1351"/>
      <c r="D339" s="1352"/>
      <c r="E339" s="1335"/>
      <c r="F339" s="1345"/>
      <c r="G339" s="1345"/>
      <c r="H339" s="1345"/>
      <c r="I339" s="1346"/>
      <c r="J339" s="1346"/>
      <c r="K339" s="1335"/>
      <c r="L339" s="1341"/>
      <c r="M339" s="1341"/>
      <c r="N339" s="1341"/>
      <c r="O339" s="1342"/>
      <c r="P339" s="1342"/>
      <c r="Q339" s="1335"/>
      <c r="R339" s="1345"/>
      <c r="S339" s="1345"/>
      <c r="T339" s="1346"/>
      <c r="U339" s="1346"/>
      <c r="V339" s="1335"/>
      <c r="W339" s="1343"/>
      <c r="X339" s="1343"/>
      <c r="Y339" s="1343"/>
      <c r="Z339" s="1343"/>
      <c r="AA339" s="1343"/>
      <c r="AB339" s="1335"/>
      <c r="AC339" s="1345"/>
      <c r="AD339" s="1345"/>
      <c r="AE339" s="1346"/>
      <c r="AF339" s="1346"/>
      <c r="AG339" s="1335"/>
      <c r="AH339" s="1345"/>
      <c r="AI339" s="1345"/>
      <c r="AJ339" s="1347"/>
      <c r="AK339" s="1346"/>
      <c r="AL339" s="1335"/>
      <c r="AM339" s="1348"/>
      <c r="AN339" s="1348"/>
      <c r="AO339" s="1346"/>
      <c r="AP339" s="1346"/>
      <c r="AQ339" s="1335"/>
      <c r="AR339" s="1345"/>
      <c r="AS339" s="1345"/>
      <c r="AT339" s="1349"/>
      <c r="AU339" s="1346"/>
    </row>
    <row r="340" ht="12.75" customHeight="1">
      <c r="A340" s="1350"/>
      <c r="B340" s="1350"/>
      <c r="C340" s="1351"/>
      <c r="D340" s="1352"/>
      <c r="E340" s="1335"/>
      <c r="F340" s="1345"/>
      <c r="G340" s="1345"/>
      <c r="H340" s="1345"/>
      <c r="I340" s="1346"/>
      <c r="J340" s="1346"/>
      <c r="K340" s="1335"/>
      <c r="L340" s="1341"/>
      <c r="M340" s="1341"/>
      <c r="N340" s="1341"/>
      <c r="O340" s="1342"/>
      <c r="P340" s="1342"/>
      <c r="Q340" s="1335"/>
      <c r="R340" s="1345"/>
      <c r="S340" s="1345"/>
      <c r="T340" s="1346"/>
      <c r="U340" s="1346"/>
      <c r="V340" s="1335"/>
      <c r="W340" s="1343"/>
      <c r="X340" s="1343"/>
      <c r="Y340" s="1343"/>
      <c r="Z340" s="1343"/>
      <c r="AA340" s="1343"/>
      <c r="AB340" s="1335"/>
      <c r="AC340" s="1345"/>
      <c r="AD340" s="1345"/>
      <c r="AE340" s="1346"/>
      <c r="AF340" s="1346"/>
      <c r="AG340" s="1335"/>
      <c r="AH340" s="1345"/>
      <c r="AI340" s="1345"/>
      <c r="AJ340" s="1347"/>
      <c r="AK340" s="1346"/>
      <c r="AL340" s="1335"/>
      <c r="AM340" s="1348"/>
      <c r="AN340" s="1348"/>
      <c r="AO340" s="1346"/>
      <c r="AP340" s="1346"/>
      <c r="AQ340" s="1335"/>
      <c r="AR340" s="1345"/>
      <c r="AS340" s="1345"/>
      <c r="AT340" s="1349"/>
      <c r="AU340" s="1346"/>
    </row>
    <row r="341" ht="12.75" customHeight="1">
      <c r="A341" s="1350"/>
      <c r="B341" s="1350"/>
      <c r="C341" s="1351"/>
      <c r="D341" s="1352"/>
      <c r="E341" s="1335"/>
      <c r="F341" s="1345"/>
      <c r="G341" s="1345"/>
      <c r="H341" s="1345"/>
      <c r="I341" s="1346"/>
      <c r="J341" s="1346"/>
      <c r="K341" s="1335"/>
      <c r="L341" s="1341"/>
      <c r="M341" s="1341"/>
      <c r="N341" s="1341"/>
      <c r="O341" s="1342"/>
      <c r="P341" s="1342"/>
      <c r="Q341" s="1335"/>
      <c r="R341" s="1345"/>
      <c r="S341" s="1345"/>
      <c r="T341" s="1346"/>
      <c r="U341" s="1346"/>
      <c r="V341" s="1335"/>
      <c r="W341" s="1343"/>
      <c r="X341" s="1343"/>
      <c r="Y341" s="1343"/>
      <c r="Z341" s="1343"/>
      <c r="AA341" s="1343"/>
      <c r="AB341" s="1335"/>
      <c r="AC341" s="1345"/>
      <c r="AD341" s="1345"/>
      <c r="AE341" s="1346"/>
      <c r="AF341" s="1346"/>
      <c r="AG341" s="1335"/>
      <c r="AH341" s="1345"/>
      <c r="AI341" s="1345"/>
      <c r="AJ341" s="1347"/>
      <c r="AK341" s="1346"/>
      <c r="AL341" s="1335"/>
      <c r="AM341" s="1348"/>
      <c r="AN341" s="1348"/>
      <c r="AO341" s="1346"/>
      <c r="AP341" s="1346"/>
      <c r="AQ341" s="1335"/>
      <c r="AR341" s="1345"/>
      <c r="AS341" s="1345"/>
      <c r="AT341" s="1349"/>
      <c r="AU341" s="1346"/>
    </row>
    <row r="342" ht="12.75" customHeight="1">
      <c r="A342" s="1350"/>
      <c r="B342" s="1350"/>
      <c r="C342" s="1351"/>
      <c r="D342" s="1352"/>
      <c r="E342" s="1335"/>
      <c r="F342" s="1345"/>
      <c r="G342" s="1345"/>
      <c r="H342" s="1345"/>
      <c r="I342" s="1346"/>
      <c r="J342" s="1346"/>
      <c r="K342" s="1335"/>
      <c r="L342" s="1341"/>
      <c r="M342" s="1341"/>
      <c r="N342" s="1341"/>
      <c r="O342" s="1342"/>
      <c r="P342" s="1342"/>
      <c r="Q342" s="1335"/>
      <c r="R342" s="1345"/>
      <c r="S342" s="1345"/>
      <c r="T342" s="1346"/>
      <c r="U342" s="1346"/>
      <c r="V342" s="1335"/>
      <c r="W342" s="1343"/>
      <c r="X342" s="1343"/>
      <c r="Y342" s="1343"/>
      <c r="Z342" s="1343"/>
      <c r="AA342" s="1343"/>
      <c r="AB342" s="1335"/>
      <c r="AC342" s="1345"/>
      <c r="AD342" s="1345"/>
      <c r="AE342" s="1346"/>
      <c r="AF342" s="1346"/>
      <c r="AG342" s="1335"/>
      <c r="AH342" s="1345"/>
      <c r="AI342" s="1345"/>
      <c r="AJ342" s="1347"/>
      <c r="AK342" s="1346"/>
      <c r="AL342" s="1335"/>
      <c r="AM342" s="1348"/>
      <c r="AN342" s="1348"/>
      <c r="AO342" s="1346"/>
      <c r="AP342" s="1346"/>
      <c r="AQ342" s="1335"/>
      <c r="AR342" s="1345"/>
      <c r="AS342" s="1345"/>
      <c r="AT342" s="1349"/>
      <c r="AU342" s="1346"/>
    </row>
    <row r="343" ht="12.75" customHeight="1">
      <c r="A343" s="1350"/>
      <c r="B343" s="1350"/>
      <c r="C343" s="1351"/>
      <c r="D343" s="1352"/>
      <c r="E343" s="1335"/>
      <c r="F343" s="1345"/>
      <c r="G343" s="1345"/>
      <c r="H343" s="1345"/>
      <c r="I343" s="1346"/>
      <c r="J343" s="1346"/>
      <c r="K343" s="1335"/>
      <c r="L343" s="1341"/>
      <c r="M343" s="1341"/>
      <c r="N343" s="1341"/>
      <c r="O343" s="1342"/>
      <c r="P343" s="1342"/>
      <c r="Q343" s="1335"/>
      <c r="R343" s="1345"/>
      <c r="S343" s="1345"/>
      <c r="T343" s="1346"/>
      <c r="U343" s="1346"/>
      <c r="V343" s="1335"/>
      <c r="W343" s="1343"/>
      <c r="X343" s="1343"/>
      <c r="Y343" s="1343"/>
      <c r="Z343" s="1343"/>
      <c r="AA343" s="1343"/>
      <c r="AB343" s="1335"/>
      <c r="AC343" s="1345"/>
      <c r="AD343" s="1345"/>
      <c r="AE343" s="1346"/>
      <c r="AF343" s="1346"/>
      <c r="AG343" s="1335"/>
      <c r="AH343" s="1345"/>
      <c r="AI343" s="1345"/>
      <c r="AJ343" s="1347"/>
      <c r="AK343" s="1346"/>
      <c r="AL343" s="1335"/>
      <c r="AM343" s="1348"/>
      <c r="AN343" s="1348"/>
      <c r="AO343" s="1346"/>
      <c r="AP343" s="1346"/>
      <c r="AQ343" s="1335"/>
      <c r="AR343" s="1345"/>
      <c r="AS343" s="1345"/>
      <c r="AT343" s="1349"/>
      <c r="AU343" s="1346"/>
    </row>
    <row r="344" ht="12.75" customHeight="1">
      <c r="A344" s="1350"/>
      <c r="B344" s="1350"/>
      <c r="C344" s="1351"/>
      <c r="D344" s="1352"/>
      <c r="E344" s="1335"/>
      <c r="F344" s="1345"/>
      <c r="G344" s="1345"/>
      <c r="H344" s="1345"/>
      <c r="I344" s="1346"/>
      <c r="J344" s="1346"/>
      <c r="K344" s="1335"/>
      <c r="L344" s="1341"/>
      <c r="M344" s="1341"/>
      <c r="N344" s="1341"/>
      <c r="O344" s="1342"/>
      <c r="P344" s="1342"/>
      <c r="Q344" s="1335"/>
      <c r="R344" s="1345"/>
      <c r="S344" s="1345"/>
      <c r="T344" s="1346"/>
      <c r="U344" s="1346"/>
      <c r="V344" s="1335"/>
      <c r="W344" s="1343"/>
      <c r="X344" s="1343"/>
      <c r="Y344" s="1343"/>
      <c r="Z344" s="1343"/>
      <c r="AA344" s="1343"/>
      <c r="AB344" s="1335"/>
      <c r="AC344" s="1345"/>
      <c r="AD344" s="1345"/>
      <c r="AE344" s="1346"/>
      <c r="AF344" s="1346"/>
      <c r="AG344" s="1335"/>
      <c r="AH344" s="1345"/>
      <c r="AI344" s="1345"/>
      <c r="AJ344" s="1347"/>
      <c r="AK344" s="1346"/>
      <c r="AL344" s="1335"/>
      <c r="AM344" s="1348"/>
      <c r="AN344" s="1348"/>
      <c r="AO344" s="1346"/>
      <c r="AP344" s="1346"/>
      <c r="AQ344" s="1335"/>
      <c r="AR344" s="1345"/>
      <c r="AS344" s="1345"/>
      <c r="AT344" s="1349"/>
      <c r="AU344" s="1346"/>
    </row>
    <row r="345" ht="12.75" customHeight="1">
      <c r="A345" s="1350"/>
      <c r="B345" s="1350"/>
      <c r="C345" s="1351"/>
      <c r="D345" s="1352"/>
      <c r="E345" s="1335"/>
      <c r="F345" s="1345"/>
      <c r="G345" s="1345"/>
      <c r="H345" s="1345"/>
      <c r="I345" s="1346"/>
      <c r="J345" s="1346"/>
      <c r="K345" s="1335"/>
      <c r="L345" s="1341"/>
      <c r="M345" s="1341"/>
      <c r="N345" s="1341"/>
      <c r="O345" s="1342"/>
      <c r="P345" s="1342"/>
      <c r="Q345" s="1335"/>
      <c r="R345" s="1345"/>
      <c r="S345" s="1345"/>
      <c r="T345" s="1346"/>
      <c r="U345" s="1346"/>
      <c r="V345" s="1335"/>
      <c r="W345" s="1343"/>
      <c r="X345" s="1343"/>
      <c r="Y345" s="1343"/>
      <c r="Z345" s="1343"/>
      <c r="AA345" s="1343"/>
      <c r="AB345" s="1335"/>
      <c r="AC345" s="1345"/>
      <c r="AD345" s="1345"/>
      <c r="AE345" s="1346"/>
      <c r="AF345" s="1346"/>
      <c r="AG345" s="1335"/>
      <c r="AH345" s="1345"/>
      <c r="AI345" s="1345"/>
      <c r="AJ345" s="1347"/>
      <c r="AK345" s="1346"/>
      <c r="AL345" s="1335"/>
      <c r="AM345" s="1348"/>
      <c r="AN345" s="1348"/>
      <c r="AO345" s="1346"/>
      <c r="AP345" s="1346"/>
      <c r="AQ345" s="1335"/>
      <c r="AR345" s="1345"/>
      <c r="AS345" s="1345"/>
      <c r="AT345" s="1349"/>
      <c r="AU345" s="1346"/>
    </row>
    <row r="346" ht="12.75" customHeight="1">
      <c r="A346" s="1350"/>
      <c r="B346" s="1350"/>
      <c r="C346" s="1351"/>
      <c r="D346" s="1352"/>
      <c r="E346" s="1335"/>
      <c r="F346" s="1345"/>
      <c r="G346" s="1345"/>
      <c r="H346" s="1345"/>
      <c r="I346" s="1346"/>
      <c r="J346" s="1346"/>
      <c r="K346" s="1335"/>
      <c r="L346" s="1341"/>
      <c r="M346" s="1341"/>
      <c r="N346" s="1341"/>
      <c r="O346" s="1342"/>
      <c r="P346" s="1342"/>
      <c r="Q346" s="1335"/>
      <c r="R346" s="1345"/>
      <c r="S346" s="1345"/>
      <c r="T346" s="1346"/>
      <c r="U346" s="1346"/>
      <c r="V346" s="1335"/>
      <c r="W346" s="1343"/>
      <c r="X346" s="1343"/>
      <c r="Y346" s="1343"/>
      <c r="Z346" s="1343"/>
      <c r="AA346" s="1343"/>
      <c r="AB346" s="1335"/>
      <c r="AC346" s="1345"/>
      <c r="AD346" s="1345"/>
      <c r="AE346" s="1346"/>
      <c r="AF346" s="1346"/>
      <c r="AG346" s="1335"/>
      <c r="AH346" s="1345"/>
      <c r="AI346" s="1345"/>
      <c r="AJ346" s="1347"/>
      <c r="AK346" s="1346"/>
      <c r="AL346" s="1335"/>
      <c r="AM346" s="1348"/>
      <c r="AN346" s="1348"/>
      <c r="AO346" s="1346"/>
      <c r="AP346" s="1346"/>
      <c r="AQ346" s="1335"/>
      <c r="AR346" s="1345"/>
      <c r="AS346" s="1345"/>
      <c r="AT346" s="1349"/>
      <c r="AU346" s="1346"/>
    </row>
    <row r="347" ht="12.75" customHeight="1">
      <c r="A347" s="1350"/>
      <c r="B347" s="1350"/>
      <c r="C347" s="1351"/>
      <c r="D347" s="1352"/>
      <c r="E347" s="1335"/>
      <c r="F347" s="1345"/>
      <c r="G347" s="1345"/>
      <c r="H347" s="1345"/>
      <c r="I347" s="1346"/>
      <c r="J347" s="1346"/>
      <c r="K347" s="1335"/>
      <c r="L347" s="1341"/>
      <c r="M347" s="1341"/>
      <c r="N347" s="1341"/>
      <c r="O347" s="1342"/>
      <c r="P347" s="1342"/>
      <c r="Q347" s="1335"/>
      <c r="R347" s="1345"/>
      <c r="S347" s="1345"/>
      <c r="T347" s="1346"/>
      <c r="U347" s="1346"/>
      <c r="V347" s="1335"/>
      <c r="W347" s="1343"/>
      <c r="X347" s="1343"/>
      <c r="Y347" s="1343"/>
      <c r="Z347" s="1343"/>
      <c r="AA347" s="1343"/>
      <c r="AB347" s="1335"/>
      <c r="AC347" s="1345"/>
      <c r="AD347" s="1345"/>
      <c r="AE347" s="1346"/>
      <c r="AF347" s="1346"/>
      <c r="AG347" s="1335"/>
      <c r="AH347" s="1345"/>
      <c r="AI347" s="1345"/>
      <c r="AJ347" s="1347"/>
      <c r="AK347" s="1346"/>
      <c r="AL347" s="1335"/>
      <c r="AM347" s="1348"/>
      <c r="AN347" s="1348"/>
      <c r="AO347" s="1346"/>
      <c r="AP347" s="1346"/>
      <c r="AQ347" s="1335"/>
      <c r="AR347" s="1345"/>
      <c r="AS347" s="1345"/>
      <c r="AT347" s="1349"/>
      <c r="AU347" s="1346"/>
    </row>
    <row r="348" ht="12.75" customHeight="1">
      <c r="A348" s="1350"/>
      <c r="B348" s="1350"/>
      <c r="C348" s="1351"/>
      <c r="D348" s="1352"/>
      <c r="E348" s="1335"/>
      <c r="F348" s="1345"/>
      <c r="G348" s="1345"/>
      <c r="H348" s="1345"/>
      <c r="I348" s="1346"/>
      <c r="J348" s="1346"/>
      <c r="K348" s="1335"/>
      <c r="L348" s="1341"/>
      <c r="M348" s="1341"/>
      <c r="N348" s="1341"/>
      <c r="O348" s="1342"/>
      <c r="P348" s="1342"/>
      <c r="Q348" s="1335"/>
      <c r="R348" s="1345"/>
      <c r="S348" s="1345"/>
      <c r="T348" s="1346"/>
      <c r="U348" s="1346"/>
      <c r="V348" s="1335"/>
      <c r="W348" s="1343"/>
      <c r="X348" s="1343"/>
      <c r="Y348" s="1343"/>
      <c r="Z348" s="1343"/>
      <c r="AA348" s="1343"/>
      <c r="AB348" s="1335"/>
      <c r="AC348" s="1345"/>
      <c r="AD348" s="1345"/>
      <c r="AE348" s="1346"/>
      <c r="AF348" s="1346"/>
      <c r="AG348" s="1335"/>
      <c r="AH348" s="1345"/>
      <c r="AI348" s="1345"/>
      <c r="AJ348" s="1347"/>
      <c r="AK348" s="1346"/>
      <c r="AL348" s="1335"/>
      <c r="AM348" s="1348"/>
      <c r="AN348" s="1348"/>
      <c r="AO348" s="1346"/>
      <c r="AP348" s="1346"/>
      <c r="AQ348" s="1335"/>
      <c r="AR348" s="1345"/>
      <c r="AS348" s="1345"/>
      <c r="AT348" s="1349"/>
      <c r="AU348" s="1346"/>
    </row>
    <row r="349" ht="12.75" customHeight="1">
      <c r="A349" s="1350"/>
      <c r="B349" s="1350"/>
      <c r="C349" s="1351"/>
      <c r="D349" s="1352"/>
      <c r="E349" s="1335"/>
      <c r="F349" s="1345"/>
      <c r="G349" s="1345"/>
      <c r="H349" s="1345"/>
      <c r="I349" s="1346"/>
      <c r="J349" s="1346"/>
      <c r="K349" s="1335"/>
      <c r="L349" s="1341"/>
      <c r="M349" s="1341"/>
      <c r="N349" s="1341"/>
      <c r="O349" s="1342"/>
      <c r="P349" s="1342"/>
      <c r="Q349" s="1335"/>
      <c r="R349" s="1345"/>
      <c r="S349" s="1345"/>
      <c r="T349" s="1346"/>
      <c r="U349" s="1346"/>
      <c r="V349" s="1335"/>
      <c r="W349" s="1343"/>
      <c r="X349" s="1343"/>
      <c r="Y349" s="1343"/>
      <c r="Z349" s="1343"/>
      <c r="AA349" s="1343"/>
      <c r="AB349" s="1335"/>
      <c r="AC349" s="1345"/>
      <c r="AD349" s="1345"/>
      <c r="AE349" s="1346"/>
      <c r="AF349" s="1346"/>
      <c r="AG349" s="1335"/>
      <c r="AH349" s="1345"/>
      <c r="AI349" s="1345"/>
      <c r="AJ349" s="1347"/>
      <c r="AK349" s="1346"/>
      <c r="AL349" s="1335"/>
      <c r="AM349" s="1348"/>
      <c r="AN349" s="1348"/>
      <c r="AO349" s="1346"/>
      <c r="AP349" s="1346"/>
      <c r="AQ349" s="1335"/>
      <c r="AR349" s="1345"/>
      <c r="AS349" s="1345"/>
      <c r="AT349" s="1349"/>
      <c r="AU349" s="1346"/>
    </row>
    <row r="350" ht="12.75" customHeight="1">
      <c r="A350" s="1350"/>
      <c r="B350" s="1350"/>
      <c r="C350" s="1351"/>
      <c r="D350" s="1352"/>
      <c r="E350" s="1335"/>
      <c r="F350" s="1345"/>
      <c r="G350" s="1345"/>
      <c r="H350" s="1345"/>
      <c r="I350" s="1346"/>
      <c r="J350" s="1346"/>
      <c r="K350" s="1335"/>
      <c r="L350" s="1341"/>
      <c r="M350" s="1341"/>
      <c r="N350" s="1341"/>
      <c r="O350" s="1342"/>
      <c r="P350" s="1342"/>
      <c r="Q350" s="1335"/>
      <c r="R350" s="1345"/>
      <c r="S350" s="1345"/>
      <c r="T350" s="1346"/>
      <c r="U350" s="1346"/>
      <c r="V350" s="1335"/>
      <c r="W350" s="1343"/>
      <c r="X350" s="1343"/>
      <c r="Y350" s="1343"/>
      <c r="Z350" s="1343"/>
      <c r="AA350" s="1343"/>
      <c r="AB350" s="1335"/>
      <c r="AC350" s="1345"/>
      <c r="AD350" s="1345"/>
      <c r="AE350" s="1346"/>
      <c r="AF350" s="1346"/>
      <c r="AG350" s="1335"/>
      <c r="AH350" s="1345"/>
      <c r="AI350" s="1345"/>
      <c r="AJ350" s="1347"/>
      <c r="AK350" s="1346"/>
      <c r="AL350" s="1335"/>
      <c r="AM350" s="1348"/>
      <c r="AN350" s="1348"/>
      <c r="AO350" s="1346"/>
      <c r="AP350" s="1346"/>
      <c r="AQ350" s="1335"/>
      <c r="AR350" s="1345"/>
      <c r="AS350" s="1345"/>
      <c r="AT350" s="1349"/>
      <c r="AU350" s="1346"/>
    </row>
    <row r="351" ht="12.75" customHeight="1">
      <c r="A351" s="1350"/>
      <c r="B351" s="1350"/>
      <c r="C351" s="1351"/>
      <c r="D351" s="1352"/>
      <c r="E351" s="1335"/>
      <c r="F351" s="1345"/>
      <c r="G351" s="1345"/>
      <c r="H351" s="1345"/>
      <c r="I351" s="1346"/>
      <c r="J351" s="1346"/>
      <c r="K351" s="1335"/>
      <c r="L351" s="1341"/>
      <c r="M351" s="1341"/>
      <c r="N351" s="1341"/>
      <c r="O351" s="1342"/>
      <c r="P351" s="1342"/>
      <c r="Q351" s="1335"/>
      <c r="R351" s="1345"/>
      <c r="S351" s="1345"/>
      <c r="T351" s="1346"/>
      <c r="U351" s="1346"/>
      <c r="V351" s="1335"/>
      <c r="W351" s="1343"/>
      <c r="X351" s="1343"/>
      <c r="Y351" s="1343"/>
      <c r="Z351" s="1343"/>
      <c r="AA351" s="1343"/>
      <c r="AB351" s="1335"/>
      <c r="AC351" s="1345"/>
      <c r="AD351" s="1345"/>
      <c r="AE351" s="1346"/>
      <c r="AF351" s="1346"/>
      <c r="AG351" s="1335"/>
      <c r="AH351" s="1345"/>
      <c r="AI351" s="1345"/>
      <c r="AJ351" s="1347"/>
      <c r="AK351" s="1346"/>
      <c r="AL351" s="1335"/>
      <c r="AM351" s="1348"/>
      <c r="AN351" s="1348"/>
      <c r="AO351" s="1346"/>
      <c r="AP351" s="1346"/>
      <c r="AQ351" s="1335"/>
      <c r="AR351" s="1345"/>
      <c r="AS351" s="1345"/>
      <c r="AT351" s="1349"/>
      <c r="AU351" s="1346"/>
    </row>
    <row r="352" ht="12.75" customHeight="1">
      <c r="A352" s="1350"/>
      <c r="B352" s="1350"/>
      <c r="C352" s="1351"/>
      <c r="D352" s="1352"/>
      <c r="E352" s="1335"/>
      <c r="F352" s="1345"/>
      <c r="G352" s="1345"/>
      <c r="H352" s="1345"/>
      <c r="I352" s="1346"/>
      <c r="J352" s="1346"/>
      <c r="K352" s="1335"/>
      <c r="L352" s="1341"/>
      <c r="M352" s="1341"/>
      <c r="N352" s="1341"/>
      <c r="O352" s="1342"/>
      <c r="P352" s="1342"/>
      <c r="Q352" s="1335"/>
      <c r="R352" s="1345"/>
      <c r="S352" s="1345"/>
      <c r="T352" s="1346"/>
      <c r="U352" s="1346"/>
      <c r="V352" s="1335"/>
      <c r="W352" s="1343"/>
      <c r="X352" s="1343"/>
      <c r="Y352" s="1343"/>
      <c r="Z352" s="1343"/>
      <c r="AA352" s="1343"/>
      <c r="AB352" s="1335"/>
      <c r="AC352" s="1345"/>
      <c r="AD352" s="1345"/>
      <c r="AE352" s="1346"/>
      <c r="AF352" s="1346"/>
      <c r="AG352" s="1335"/>
      <c r="AH352" s="1345"/>
      <c r="AI352" s="1345"/>
      <c r="AJ352" s="1347"/>
      <c r="AK352" s="1346"/>
      <c r="AL352" s="1335"/>
      <c r="AM352" s="1348"/>
      <c r="AN352" s="1348"/>
      <c r="AO352" s="1346"/>
      <c r="AP352" s="1346"/>
      <c r="AQ352" s="1335"/>
      <c r="AR352" s="1345"/>
      <c r="AS352" s="1345"/>
      <c r="AT352" s="1349"/>
      <c r="AU352" s="1346"/>
    </row>
    <row r="353" ht="12.75" customHeight="1">
      <c r="A353" s="1350"/>
      <c r="B353" s="1350"/>
      <c r="C353" s="1351"/>
      <c r="D353" s="1352"/>
      <c r="E353" s="1335"/>
      <c r="F353" s="1345"/>
      <c r="G353" s="1345"/>
      <c r="H353" s="1345"/>
      <c r="I353" s="1346"/>
      <c r="J353" s="1346"/>
      <c r="K353" s="1335"/>
      <c r="L353" s="1341"/>
      <c r="M353" s="1341"/>
      <c r="N353" s="1341"/>
      <c r="O353" s="1342"/>
      <c r="P353" s="1342"/>
      <c r="Q353" s="1335"/>
      <c r="R353" s="1345"/>
      <c r="S353" s="1345"/>
      <c r="T353" s="1346"/>
      <c r="U353" s="1346"/>
      <c r="V353" s="1335"/>
      <c r="W353" s="1343"/>
      <c r="X353" s="1343"/>
      <c r="Y353" s="1343"/>
      <c r="Z353" s="1343"/>
      <c r="AA353" s="1343"/>
      <c r="AB353" s="1335"/>
      <c r="AC353" s="1345"/>
      <c r="AD353" s="1345"/>
      <c r="AE353" s="1346"/>
      <c r="AF353" s="1346"/>
      <c r="AG353" s="1335"/>
      <c r="AH353" s="1345"/>
      <c r="AI353" s="1345"/>
      <c r="AJ353" s="1347"/>
      <c r="AK353" s="1346"/>
      <c r="AL353" s="1335"/>
      <c r="AM353" s="1348"/>
      <c r="AN353" s="1348"/>
      <c r="AO353" s="1346"/>
      <c r="AP353" s="1346"/>
      <c r="AQ353" s="1335"/>
      <c r="AR353" s="1345"/>
      <c r="AS353" s="1345"/>
      <c r="AT353" s="1349"/>
      <c r="AU353" s="1346"/>
    </row>
    <row r="354" ht="12.75" customHeight="1">
      <c r="A354" s="1350"/>
      <c r="B354" s="1350"/>
      <c r="C354" s="1351"/>
      <c r="D354" s="1352"/>
      <c r="E354" s="1335"/>
      <c r="F354" s="1345"/>
      <c r="G354" s="1345"/>
      <c r="H354" s="1345"/>
      <c r="I354" s="1346"/>
      <c r="J354" s="1346"/>
      <c r="K354" s="1335"/>
      <c r="L354" s="1341"/>
      <c r="M354" s="1341"/>
      <c r="N354" s="1341"/>
      <c r="O354" s="1342"/>
      <c r="P354" s="1342"/>
      <c r="Q354" s="1335"/>
      <c r="R354" s="1345"/>
      <c r="S354" s="1345"/>
      <c r="T354" s="1346"/>
      <c r="U354" s="1346"/>
      <c r="V354" s="1335"/>
      <c r="W354" s="1343"/>
      <c r="X354" s="1343"/>
      <c r="Y354" s="1343"/>
      <c r="Z354" s="1343"/>
      <c r="AA354" s="1343"/>
      <c r="AB354" s="1335"/>
      <c r="AC354" s="1345"/>
      <c r="AD354" s="1345"/>
      <c r="AE354" s="1346"/>
      <c r="AF354" s="1346"/>
      <c r="AG354" s="1335"/>
      <c r="AH354" s="1345"/>
      <c r="AI354" s="1345"/>
      <c r="AJ354" s="1347"/>
      <c r="AK354" s="1346"/>
      <c r="AL354" s="1335"/>
      <c r="AM354" s="1348"/>
      <c r="AN354" s="1348"/>
      <c r="AO354" s="1346"/>
      <c r="AP354" s="1346"/>
      <c r="AQ354" s="1335"/>
      <c r="AR354" s="1345"/>
      <c r="AS354" s="1345"/>
      <c r="AT354" s="1349"/>
      <c r="AU354" s="1346"/>
    </row>
    <row r="355" ht="12.75" customHeight="1">
      <c r="A355" s="1350"/>
      <c r="B355" s="1350"/>
      <c r="C355" s="1351"/>
      <c r="D355" s="1352"/>
      <c r="E355" s="1335"/>
      <c r="F355" s="1345"/>
      <c r="G355" s="1345"/>
      <c r="H355" s="1345"/>
      <c r="I355" s="1346"/>
      <c r="J355" s="1346"/>
      <c r="K355" s="1335"/>
      <c r="L355" s="1341"/>
      <c r="M355" s="1341"/>
      <c r="N355" s="1341"/>
      <c r="O355" s="1342"/>
      <c r="P355" s="1342"/>
      <c r="Q355" s="1335"/>
      <c r="R355" s="1345"/>
      <c r="S355" s="1345"/>
      <c r="T355" s="1346"/>
      <c r="U355" s="1346"/>
      <c r="V355" s="1335"/>
      <c r="W355" s="1343"/>
      <c r="X355" s="1343"/>
      <c r="Y355" s="1343"/>
      <c r="Z355" s="1343"/>
      <c r="AA355" s="1343"/>
      <c r="AB355" s="1335"/>
      <c r="AC355" s="1345"/>
      <c r="AD355" s="1345"/>
      <c r="AE355" s="1346"/>
      <c r="AF355" s="1346"/>
      <c r="AG355" s="1335"/>
      <c r="AH355" s="1345"/>
      <c r="AI355" s="1345"/>
      <c r="AJ355" s="1347"/>
      <c r="AK355" s="1346"/>
      <c r="AL355" s="1335"/>
      <c r="AM355" s="1348"/>
      <c r="AN355" s="1348"/>
      <c r="AO355" s="1346"/>
      <c r="AP355" s="1346"/>
      <c r="AQ355" s="1335"/>
      <c r="AR355" s="1345"/>
      <c r="AS355" s="1345"/>
      <c r="AT355" s="1349"/>
      <c r="AU355" s="1346"/>
    </row>
    <row r="356" ht="12.75" customHeight="1">
      <c r="A356" s="1350"/>
      <c r="B356" s="1350"/>
      <c r="C356" s="1351"/>
      <c r="D356" s="1352"/>
      <c r="E356" s="1335"/>
      <c r="F356" s="1345"/>
      <c r="G356" s="1345"/>
      <c r="H356" s="1345"/>
      <c r="I356" s="1346"/>
      <c r="J356" s="1346"/>
      <c r="K356" s="1335"/>
      <c r="L356" s="1341"/>
      <c r="M356" s="1341"/>
      <c r="N356" s="1341"/>
      <c r="O356" s="1342"/>
      <c r="P356" s="1342"/>
      <c r="Q356" s="1335"/>
      <c r="R356" s="1345"/>
      <c r="S356" s="1345"/>
      <c r="T356" s="1346"/>
      <c r="U356" s="1346"/>
      <c r="V356" s="1335"/>
      <c r="W356" s="1343"/>
      <c r="X356" s="1343"/>
      <c r="Y356" s="1343"/>
      <c r="Z356" s="1343"/>
      <c r="AA356" s="1343"/>
      <c r="AB356" s="1335"/>
      <c r="AC356" s="1345"/>
      <c r="AD356" s="1345"/>
      <c r="AE356" s="1346"/>
      <c r="AF356" s="1346"/>
      <c r="AG356" s="1335"/>
      <c r="AH356" s="1345"/>
      <c r="AI356" s="1345"/>
      <c r="AJ356" s="1347"/>
      <c r="AK356" s="1346"/>
      <c r="AL356" s="1335"/>
      <c r="AM356" s="1348"/>
      <c r="AN356" s="1348"/>
      <c r="AO356" s="1346"/>
      <c r="AP356" s="1346"/>
      <c r="AQ356" s="1335"/>
      <c r="AR356" s="1345"/>
      <c r="AS356" s="1345"/>
      <c r="AT356" s="1349"/>
      <c r="AU356" s="1346"/>
    </row>
    <row r="357" ht="12.75" customHeight="1">
      <c r="A357" s="1350"/>
      <c r="B357" s="1350"/>
      <c r="C357" s="1351"/>
      <c r="D357" s="1352"/>
      <c r="E357" s="1335"/>
      <c r="F357" s="1345"/>
      <c r="G357" s="1345"/>
      <c r="H357" s="1345"/>
      <c r="I357" s="1346"/>
      <c r="J357" s="1346"/>
      <c r="K357" s="1335"/>
      <c r="L357" s="1341"/>
      <c r="M357" s="1341"/>
      <c r="N357" s="1341"/>
      <c r="O357" s="1342"/>
      <c r="P357" s="1342"/>
      <c r="Q357" s="1335"/>
      <c r="R357" s="1345"/>
      <c r="S357" s="1345"/>
      <c r="T357" s="1346"/>
      <c r="U357" s="1346"/>
      <c r="V357" s="1335"/>
      <c r="W357" s="1343"/>
      <c r="X357" s="1343"/>
      <c r="Y357" s="1343"/>
      <c r="Z357" s="1343"/>
      <c r="AA357" s="1343"/>
      <c r="AB357" s="1335"/>
      <c r="AC357" s="1345"/>
      <c r="AD357" s="1345"/>
      <c r="AE357" s="1346"/>
      <c r="AF357" s="1346"/>
      <c r="AG357" s="1335"/>
      <c r="AH357" s="1345"/>
      <c r="AI357" s="1345"/>
      <c r="AJ357" s="1347"/>
      <c r="AK357" s="1346"/>
      <c r="AL357" s="1335"/>
      <c r="AM357" s="1348"/>
      <c r="AN357" s="1348"/>
      <c r="AO357" s="1346"/>
      <c r="AP357" s="1346"/>
      <c r="AQ357" s="1335"/>
      <c r="AR357" s="1345"/>
      <c r="AS357" s="1345"/>
      <c r="AT357" s="1349"/>
      <c r="AU357" s="1346"/>
    </row>
    <row r="358" ht="12.75" customHeight="1">
      <c r="A358" s="1350"/>
      <c r="B358" s="1350"/>
      <c r="C358" s="1351"/>
      <c r="D358" s="1352"/>
      <c r="E358" s="1335"/>
      <c r="F358" s="1345"/>
      <c r="G358" s="1345"/>
      <c r="H358" s="1345"/>
      <c r="I358" s="1346"/>
      <c r="J358" s="1346"/>
      <c r="K358" s="1335"/>
      <c r="L358" s="1341"/>
      <c r="M358" s="1341"/>
      <c r="N358" s="1341"/>
      <c r="O358" s="1342"/>
      <c r="P358" s="1342"/>
      <c r="Q358" s="1335"/>
      <c r="R358" s="1345"/>
      <c r="S358" s="1345"/>
      <c r="T358" s="1346"/>
      <c r="U358" s="1346"/>
      <c r="V358" s="1335"/>
      <c r="W358" s="1343"/>
      <c r="X358" s="1343"/>
      <c r="Y358" s="1343"/>
      <c r="Z358" s="1343"/>
      <c r="AA358" s="1343"/>
      <c r="AB358" s="1335"/>
      <c r="AC358" s="1345"/>
      <c r="AD358" s="1345"/>
      <c r="AE358" s="1346"/>
      <c r="AF358" s="1346"/>
      <c r="AG358" s="1335"/>
      <c r="AH358" s="1345"/>
      <c r="AI358" s="1345"/>
      <c r="AJ358" s="1347"/>
      <c r="AK358" s="1346"/>
      <c r="AL358" s="1335"/>
      <c r="AM358" s="1348"/>
      <c r="AN358" s="1348"/>
      <c r="AO358" s="1346"/>
      <c r="AP358" s="1346"/>
      <c r="AQ358" s="1335"/>
      <c r="AR358" s="1345"/>
      <c r="AS358" s="1345"/>
      <c r="AT358" s="1349"/>
      <c r="AU358" s="1346"/>
    </row>
    <row r="359" ht="12.75" customHeight="1">
      <c r="A359" s="1350"/>
      <c r="B359" s="1350"/>
      <c r="C359" s="1351"/>
      <c r="D359" s="1352"/>
      <c r="E359" s="1335"/>
      <c r="F359" s="1345"/>
      <c r="G359" s="1345"/>
      <c r="H359" s="1345"/>
      <c r="I359" s="1346"/>
      <c r="J359" s="1346"/>
      <c r="K359" s="1335"/>
      <c r="L359" s="1341"/>
      <c r="M359" s="1341"/>
      <c r="N359" s="1341"/>
      <c r="O359" s="1342"/>
      <c r="P359" s="1342"/>
      <c r="Q359" s="1335"/>
      <c r="R359" s="1345"/>
      <c r="S359" s="1345"/>
      <c r="T359" s="1346"/>
      <c r="U359" s="1346"/>
      <c r="V359" s="1335"/>
      <c r="W359" s="1343"/>
      <c r="X359" s="1343"/>
      <c r="Y359" s="1343"/>
      <c r="Z359" s="1343"/>
      <c r="AA359" s="1343"/>
      <c r="AB359" s="1335"/>
      <c r="AC359" s="1345"/>
      <c r="AD359" s="1345"/>
      <c r="AE359" s="1346"/>
      <c r="AF359" s="1346"/>
      <c r="AG359" s="1335"/>
      <c r="AH359" s="1345"/>
      <c r="AI359" s="1345"/>
      <c r="AJ359" s="1347"/>
      <c r="AK359" s="1346"/>
      <c r="AL359" s="1335"/>
      <c r="AM359" s="1348"/>
      <c r="AN359" s="1348"/>
      <c r="AO359" s="1346"/>
      <c r="AP359" s="1346"/>
      <c r="AQ359" s="1335"/>
      <c r="AR359" s="1345"/>
      <c r="AS359" s="1345"/>
      <c r="AT359" s="1349"/>
      <c r="AU359" s="1346"/>
    </row>
    <row r="360" ht="12.75" customHeight="1">
      <c r="A360" s="1350"/>
      <c r="B360" s="1350"/>
      <c r="C360" s="1351"/>
      <c r="D360" s="1352"/>
      <c r="E360" s="1335"/>
      <c r="F360" s="1345"/>
      <c r="G360" s="1345"/>
      <c r="H360" s="1345"/>
      <c r="I360" s="1346"/>
      <c r="J360" s="1346"/>
      <c r="K360" s="1335"/>
      <c r="L360" s="1341"/>
      <c r="M360" s="1341"/>
      <c r="N360" s="1341"/>
      <c r="O360" s="1342"/>
      <c r="P360" s="1342"/>
      <c r="Q360" s="1335"/>
      <c r="R360" s="1345"/>
      <c r="S360" s="1345"/>
      <c r="T360" s="1346"/>
      <c r="U360" s="1346"/>
      <c r="V360" s="1335"/>
      <c r="W360" s="1343"/>
      <c r="X360" s="1343"/>
      <c r="Y360" s="1343"/>
      <c r="Z360" s="1343"/>
      <c r="AA360" s="1343"/>
      <c r="AB360" s="1335"/>
      <c r="AC360" s="1345"/>
      <c r="AD360" s="1345"/>
      <c r="AE360" s="1346"/>
      <c r="AF360" s="1346"/>
      <c r="AG360" s="1335"/>
      <c r="AH360" s="1345"/>
      <c r="AI360" s="1345"/>
      <c r="AJ360" s="1347"/>
      <c r="AK360" s="1346"/>
      <c r="AL360" s="1335"/>
      <c r="AM360" s="1348"/>
      <c r="AN360" s="1348"/>
      <c r="AO360" s="1346"/>
      <c r="AP360" s="1346"/>
      <c r="AQ360" s="1335"/>
      <c r="AR360" s="1345"/>
      <c r="AS360" s="1345"/>
      <c r="AT360" s="1349"/>
      <c r="AU360" s="1346"/>
    </row>
    <row r="361" ht="12.75" customHeight="1">
      <c r="A361" s="1350"/>
      <c r="B361" s="1350"/>
      <c r="C361" s="1351"/>
      <c r="D361" s="1352"/>
      <c r="E361" s="1335"/>
      <c r="F361" s="1345"/>
      <c r="G361" s="1345"/>
      <c r="H361" s="1345"/>
      <c r="I361" s="1346"/>
      <c r="J361" s="1346"/>
      <c r="K361" s="1335"/>
      <c r="L361" s="1341"/>
      <c r="M361" s="1341"/>
      <c r="N361" s="1341"/>
      <c r="O361" s="1342"/>
      <c r="P361" s="1342"/>
      <c r="Q361" s="1335"/>
      <c r="R361" s="1345"/>
      <c r="S361" s="1345"/>
      <c r="T361" s="1346"/>
      <c r="U361" s="1346"/>
      <c r="V361" s="1335"/>
      <c r="W361" s="1343"/>
      <c r="X361" s="1343"/>
      <c r="Y361" s="1343"/>
      <c r="Z361" s="1343"/>
      <c r="AA361" s="1343"/>
      <c r="AB361" s="1335"/>
      <c r="AC361" s="1345"/>
      <c r="AD361" s="1345"/>
      <c r="AE361" s="1346"/>
      <c r="AF361" s="1346"/>
      <c r="AG361" s="1335"/>
      <c r="AH361" s="1345"/>
      <c r="AI361" s="1345"/>
      <c r="AJ361" s="1347"/>
      <c r="AK361" s="1346"/>
      <c r="AL361" s="1335"/>
      <c r="AM361" s="1348"/>
      <c r="AN361" s="1348"/>
      <c r="AO361" s="1346"/>
      <c r="AP361" s="1346"/>
      <c r="AQ361" s="1335"/>
      <c r="AR361" s="1345"/>
      <c r="AS361" s="1345"/>
      <c r="AT361" s="1349"/>
      <c r="AU361" s="1346"/>
    </row>
    <row r="362" ht="12.75" customHeight="1">
      <c r="A362" s="1350"/>
      <c r="B362" s="1350"/>
      <c r="C362" s="1351"/>
      <c r="D362" s="1352"/>
      <c r="E362" s="1335"/>
      <c r="F362" s="1345"/>
      <c r="G362" s="1345"/>
      <c r="H362" s="1345"/>
      <c r="I362" s="1346"/>
      <c r="J362" s="1346"/>
      <c r="K362" s="1335"/>
      <c r="L362" s="1341"/>
      <c r="M362" s="1341"/>
      <c r="N362" s="1341"/>
      <c r="O362" s="1342"/>
      <c r="P362" s="1342"/>
      <c r="Q362" s="1335"/>
      <c r="R362" s="1345"/>
      <c r="S362" s="1345"/>
      <c r="T362" s="1346"/>
      <c r="U362" s="1346"/>
      <c r="V362" s="1335"/>
      <c r="W362" s="1343"/>
      <c r="X362" s="1343"/>
      <c r="Y362" s="1343"/>
      <c r="Z362" s="1343"/>
      <c r="AA362" s="1343"/>
      <c r="AB362" s="1335"/>
      <c r="AC362" s="1345"/>
      <c r="AD362" s="1345"/>
      <c r="AE362" s="1346"/>
      <c r="AF362" s="1346"/>
      <c r="AG362" s="1335"/>
      <c r="AH362" s="1345"/>
      <c r="AI362" s="1345"/>
      <c r="AJ362" s="1347"/>
      <c r="AK362" s="1346"/>
      <c r="AL362" s="1335"/>
      <c r="AM362" s="1348"/>
      <c r="AN362" s="1348"/>
      <c r="AO362" s="1346"/>
      <c r="AP362" s="1346"/>
      <c r="AQ362" s="1335"/>
      <c r="AR362" s="1345"/>
      <c r="AS362" s="1345"/>
      <c r="AT362" s="1349"/>
      <c r="AU362" s="1346"/>
    </row>
    <row r="363" ht="12.75" customHeight="1">
      <c r="A363" s="1350"/>
      <c r="B363" s="1350"/>
      <c r="C363" s="1351"/>
      <c r="D363" s="1352"/>
      <c r="E363" s="1335"/>
      <c r="F363" s="1345"/>
      <c r="G363" s="1345"/>
      <c r="H363" s="1345"/>
      <c r="I363" s="1346"/>
      <c r="J363" s="1346"/>
      <c r="K363" s="1335"/>
      <c r="L363" s="1341"/>
      <c r="M363" s="1341"/>
      <c r="N363" s="1341"/>
      <c r="O363" s="1342"/>
      <c r="P363" s="1342"/>
      <c r="Q363" s="1335"/>
      <c r="R363" s="1345"/>
      <c r="S363" s="1345"/>
      <c r="T363" s="1346"/>
      <c r="U363" s="1346"/>
      <c r="V363" s="1335"/>
      <c r="W363" s="1343"/>
      <c r="X363" s="1343"/>
      <c r="Y363" s="1343"/>
      <c r="Z363" s="1343"/>
      <c r="AA363" s="1343"/>
      <c r="AB363" s="1335"/>
      <c r="AC363" s="1345"/>
      <c r="AD363" s="1345"/>
      <c r="AE363" s="1346"/>
      <c r="AF363" s="1346"/>
      <c r="AG363" s="1335"/>
      <c r="AH363" s="1345"/>
      <c r="AI363" s="1345"/>
      <c r="AJ363" s="1347"/>
      <c r="AK363" s="1346"/>
      <c r="AL363" s="1335"/>
      <c r="AM363" s="1348"/>
      <c r="AN363" s="1348"/>
      <c r="AO363" s="1346"/>
      <c r="AP363" s="1346"/>
      <c r="AQ363" s="1335"/>
      <c r="AR363" s="1345"/>
      <c r="AS363" s="1345"/>
      <c r="AT363" s="1349"/>
      <c r="AU363" s="1346"/>
    </row>
    <row r="364" ht="12.75" customHeight="1">
      <c r="A364" s="1350"/>
      <c r="B364" s="1350"/>
      <c r="C364" s="1351"/>
      <c r="D364" s="1352"/>
      <c r="E364" s="1335"/>
      <c r="F364" s="1345"/>
      <c r="G364" s="1345"/>
      <c r="H364" s="1345"/>
      <c r="I364" s="1346"/>
      <c r="J364" s="1346"/>
      <c r="K364" s="1335"/>
      <c r="L364" s="1341"/>
      <c r="M364" s="1341"/>
      <c r="N364" s="1341"/>
      <c r="O364" s="1342"/>
      <c r="P364" s="1342"/>
      <c r="Q364" s="1335"/>
      <c r="R364" s="1345"/>
      <c r="S364" s="1345"/>
      <c r="T364" s="1346"/>
      <c r="U364" s="1346"/>
      <c r="V364" s="1335"/>
      <c r="W364" s="1343"/>
      <c r="X364" s="1343"/>
      <c r="Y364" s="1343"/>
      <c r="Z364" s="1343"/>
      <c r="AA364" s="1343"/>
      <c r="AB364" s="1335"/>
      <c r="AC364" s="1345"/>
      <c r="AD364" s="1345"/>
      <c r="AE364" s="1346"/>
      <c r="AF364" s="1346"/>
      <c r="AG364" s="1335"/>
      <c r="AH364" s="1345"/>
      <c r="AI364" s="1345"/>
      <c r="AJ364" s="1347"/>
      <c r="AK364" s="1346"/>
      <c r="AL364" s="1335"/>
      <c r="AM364" s="1348"/>
      <c r="AN364" s="1348"/>
      <c r="AO364" s="1346"/>
      <c r="AP364" s="1346"/>
      <c r="AQ364" s="1335"/>
      <c r="AR364" s="1345"/>
      <c r="AS364" s="1345"/>
      <c r="AT364" s="1349"/>
      <c r="AU364" s="1346"/>
    </row>
    <row r="365" ht="12.75" customHeight="1">
      <c r="A365" s="1350"/>
      <c r="B365" s="1350"/>
      <c r="C365" s="1351"/>
      <c r="D365" s="1352"/>
      <c r="E365" s="1335"/>
      <c r="F365" s="1345"/>
      <c r="G365" s="1345"/>
      <c r="H365" s="1345"/>
      <c r="I365" s="1346"/>
      <c r="J365" s="1346"/>
      <c r="K365" s="1335"/>
      <c r="L365" s="1341"/>
      <c r="M365" s="1341"/>
      <c r="N365" s="1341"/>
      <c r="O365" s="1342"/>
      <c r="P365" s="1342"/>
      <c r="Q365" s="1335"/>
      <c r="R365" s="1345"/>
      <c r="S365" s="1345"/>
      <c r="T365" s="1346"/>
      <c r="U365" s="1346"/>
      <c r="V365" s="1335"/>
      <c r="W365" s="1343"/>
      <c r="X365" s="1343"/>
      <c r="Y365" s="1343"/>
      <c r="Z365" s="1343"/>
      <c r="AA365" s="1343"/>
      <c r="AB365" s="1335"/>
      <c r="AC365" s="1345"/>
      <c r="AD365" s="1345"/>
      <c r="AE365" s="1346"/>
      <c r="AF365" s="1346"/>
      <c r="AG365" s="1335"/>
      <c r="AH365" s="1345"/>
      <c r="AI365" s="1345"/>
      <c r="AJ365" s="1347"/>
      <c r="AK365" s="1346"/>
      <c r="AL365" s="1335"/>
      <c r="AM365" s="1348"/>
      <c r="AN365" s="1348"/>
      <c r="AO365" s="1346"/>
      <c r="AP365" s="1346"/>
      <c r="AQ365" s="1335"/>
      <c r="AR365" s="1345"/>
      <c r="AS365" s="1345"/>
      <c r="AT365" s="1349"/>
      <c r="AU365" s="1346"/>
    </row>
    <row r="366" ht="12.75" customHeight="1">
      <c r="A366" s="1350"/>
      <c r="B366" s="1350"/>
      <c r="C366" s="1351"/>
      <c r="D366" s="1352"/>
      <c r="E366" s="1335"/>
      <c r="F366" s="1345"/>
      <c r="G366" s="1345"/>
      <c r="H366" s="1345"/>
      <c r="I366" s="1346"/>
      <c r="J366" s="1346"/>
      <c r="K366" s="1335"/>
      <c r="L366" s="1341"/>
      <c r="M366" s="1341"/>
      <c r="N366" s="1341"/>
      <c r="O366" s="1342"/>
      <c r="P366" s="1342"/>
      <c r="Q366" s="1335"/>
      <c r="R366" s="1345"/>
      <c r="S366" s="1345"/>
      <c r="T366" s="1346"/>
      <c r="U366" s="1346"/>
      <c r="V366" s="1335"/>
      <c r="W366" s="1343"/>
      <c r="X366" s="1343"/>
      <c r="Y366" s="1343"/>
      <c r="Z366" s="1343"/>
      <c r="AA366" s="1343"/>
      <c r="AB366" s="1335"/>
      <c r="AC366" s="1345"/>
      <c r="AD366" s="1345"/>
      <c r="AE366" s="1346"/>
      <c r="AF366" s="1346"/>
      <c r="AG366" s="1335"/>
      <c r="AH366" s="1345"/>
      <c r="AI366" s="1345"/>
      <c r="AJ366" s="1347"/>
      <c r="AK366" s="1346"/>
      <c r="AL366" s="1335"/>
      <c r="AM366" s="1348"/>
      <c r="AN366" s="1348"/>
      <c r="AO366" s="1346"/>
      <c r="AP366" s="1346"/>
      <c r="AQ366" s="1335"/>
      <c r="AR366" s="1345"/>
      <c r="AS366" s="1345"/>
      <c r="AT366" s="1349"/>
      <c r="AU366" s="1346"/>
    </row>
    <row r="367" ht="12.75" customHeight="1">
      <c r="A367" s="1350"/>
      <c r="B367" s="1350"/>
      <c r="C367" s="1351"/>
      <c r="D367" s="1352"/>
      <c r="E367" s="1335"/>
      <c r="F367" s="1345"/>
      <c r="G367" s="1345"/>
      <c r="H367" s="1345"/>
      <c r="I367" s="1346"/>
      <c r="J367" s="1346"/>
      <c r="K367" s="1335"/>
      <c r="L367" s="1341"/>
      <c r="M367" s="1341"/>
      <c r="N367" s="1341"/>
      <c r="O367" s="1342"/>
      <c r="P367" s="1342"/>
      <c r="Q367" s="1335"/>
      <c r="R367" s="1345"/>
      <c r="S367" s="1345"/>
      <c r="T367" s="1346"/>
      <c r="U367" s="1346"/>
      <c r="V367" s="1335"/>
      <c r="W367" s="1343"/>
      <c r="X367" s="1343"/>
      <c r="Y367" s="1343"/>
      <c r="Z367" s="1343"/>
      <c r="AA367" s="1343"/>
      <c r="AB367" s="1335"/>
      <c r="AC367" s="1345"/>
      <c r="AD367" s="1345"/>
      <c r="AE367" s="1346"/>
      <c r="AF367" s="1346"/>
      <c r="AG367" s="1335"/>
      <c r="AH367" s="1345"/>
      <c r="AI367" s="1345"/>
      <c r="AJ367" s="1347"/>
      <c r="AK367" s="1346"/>
      <c r="AL367" s="1335"/>
      <c r="AM367" s="1348"/>
      <c r="AN367" s="1348"/>
      <c r="AO367" s="1346"/>
      <c r="AP367" s="1346"/>
      <c r="AQ367" s="1335"/>
      <c r="AR367" s="1345"/>
      <c r="AS367" s="1345"/>
      <c r="AT367" s="1349"/>
      <c r="AU367" s="1346"/>
    </row>
    <row r="368" ht="12.75" customHeight="1">
      <c r="A368" s="1350"/>
      <c r="B368" s="1350"/>
      <c r="C368" s="1351"/>
      <c r="D368" s="1352"/>
      <c r="E368" s="1335"/>
      <c r="F368" s="1345"/>
      <c r="G368" s="1345"/>
      <c r="H368" s="1345"/>
      <c r="I368" s="1346"/>
      <c r="J368" s="1346"/>
      <c r="K368" s="1335"/>
      <c r="L368" s="1341"/>
      <c r="M368" s="1341"/>
      <c r="N368" s="1341"/>
      <c r="O368" s="1342"/>
      <c r="P368" s="1342"/>
      <c r="Q368" s="1335"/>
      <c r="R368" s="1345"/>
      <c r="S368" s="1345"/>
      <c r="T368" s="1346"/>
      <c r="U368" s="1346"/>
      <c r="V368" s="1335"/>
      <c r="W368" s="1343"/>
      <c r="X368" s="1343"/>
      <c r="Y368" s="1343"/>
      <c r="Z368" s="1343"/>
      <c r="AA368" s="1343"/>
      <c r="AB368" s="1335"/>
      <c r="AC368" s="1345"/>
      <c r="AD368" s="1345"/>
      <c r="AE368" s="1346"/>
      <c r="AF368" s="1346"/>
      <c r="AG368" s="1335"/>
      <c r="AH368" s="1345"/>
      <c r="AI368" s="1345"/>
      <c r="AJ368" s="1347"/>
      <c r="AK368" s="1346"/>
      <c r="AL368" s="1335"/>
      <c r="AM368" s="1348"/>
      <c r="AN368" s="1348"/>
      <c r="AO368" s="1346"/>
      <c r="AP368" s="1346"/>
      <c r="AQ368" s="1335"/>
      <c r="AR368" s="1345"/>
      <c r="AS368" s="1345"/>
      <c r="AT368" s="1349"/>
      <c r="AU368" s="1346"/>
    </row>
    <row r="369" ht="12.75" customHeight="1">
      <c r="A369" s="1350"/>
      <c r="B369" s="1350"/>
      <c r="C369" s="1351"/>
      <c r="D369" s="1352"/>
      <c r="E369" s="1335"/>
      <c r="F369" s="1345"/>
      <c r="G369" s="1345"/>
      <c r="H369" s="1345"/>
      <c r="I369" s="1346"/>
      <c r="J369" s="1346"/>
      <c r="K369" s="1335"/>
      <c r="L369" s="1341"/>
      <c r="M369" s="1341"/>
      <c r="N369" s="1341"/>
      <c r="O369" s="1342"/>
      <c r="P369" s="1342"/>
      <c r="Q369" s="1335"/>
      <c r="R369" s="1345"/>
      <c r="S369" s="1345"/>
      <c r="T369" s="1346"/>
      <c r="U369" s="1346"/>
      <c r="V369" s="1335"/>
      <c r="W369" s="1343"/>
      <c r="X369" s="1343"/>
      <c r="Y369" s="1343"/>
      <c r="Z369" s="1343"/>
      <c r="AA369" s="1343"/>
      <c r="AB369" s="1335"/>
      <c r="AC369" s="1345"/>
      <c r="AD369" s="1345"/>
      <c r="AE369" s="1346"/>
      <c r="AF369" s="1346"/>
      <c r="AG369" s="1335"/>
      <c r="AH369" s="1345"/>
      <c r="AI369" s="1345"/>
      <c r="AJ369" s="1347"/>
      <c r="AK369" s="1346"/>
      <c r="AL369" s="1335"/>
      <c r="AM369" s="1348"/>
      <c r="AN369" s="1348"/>
      <c r="AO369" s="1346"/>
      <c r="AP369" s="1346"/>
      <c r="AQ369" s="1335"/>
      <c r="AR369" s="1345"/>
      <c r="AS369" s="1345"/>
      <c r="AT369" s="1349"/>
      <c r="AU369" s="1346"/>
    </row>
    <row r="370" ht="12.75" customHeight="1">
      <c r="A370" s="1350"/>
      <c r="B370" s="1350"/>
      <c r="C370" s="1351"/>
      <c r="D370" s="1352"/>
      <c r="E370" s="1335"/>
      <c r="F370" s="1345"/>
      <c r="G370" s="1345"/>
      <c r="H370" s="1345"/>
      <c r="I370" s="1346"/>
      <c r="J370" s="1346"/>
      <c r="K370" s="1335"/>
      <c r="L370" s="1341"/>
      <c r="M370" s="1341"/>
      <c r="N370" s="1341"/>
      <c r="O370" s="1342"/>
      <c r="P370" s="1342"/>
      <c r="Q370" s="1335"/>
      <c r="R370" s="1345"/>
      <c r="S370" s="1345"/>
      <c r="T370" s="1346"/>
      <c r="U370" s="1346"/>
      <c r="V370" s="1335"/>
      <c r="W370" s="1343"/>
      <c r="X370" s="1343"/>
      <c r="Y370" s="1343"/>
      <c r="Z370" s="1343"/>
      <c r="AA370" s="1343"/>
      <c r="AB370" s="1335"/>
      <c r="AC370" s="1345"/>
      <c r="AD370" s="1345"/>
      <c r="AE370" s="1346"/>
      <c r="AF370" s="1346"/>
      <c r="AG370" s="1335"/>
      <c r="AH370" s="1345"/>
      <c r="AI370" s="1345"/>
      <c r="AJ370" s="1347"/>
      <c r="AK370" s="1346"/>
      <c r="AL370" s="1335"/>
      <c r="AM370" s="1348"/>
      <c r="AN370" s="1348"/>
      <c r="AO370" s="1346"/>
      <c r="AP370" s="1346"/>
      <c r="AQ370" s="1335"/>
      <c r="AR370" s="1345"/>
      <c r="AS370" s="1345"/>
      <c r="AT370" s="1349"/>
      <c r="AU370" s="1346"/>
    </row>
    <row r="371" ht="12.75" customHeight="1">
      <c r="A371" s="1350"/>
      <c r="B371" s="1350"/>
      <c r="C371" s="1351"/>
      <c r="D371" s="1352"/>
      <c r="E371" s="1335"/>
      <c r="F371" s="1345"/>
      <c r="G371" s="1345"/>
      <c r="H371" s="1345"/>
      <c r="I371" s="1346"/>
      <c r="J371" s="1346"/>
      <c r="K371" s="1335"/>
      <c r="L371" s="1341"/>
      <c r="M371" s="1341"/>
      <c r="N371" s="1341"/>
      <c r="O371" s="1342"/>
      <c r="P371" s="1342"/>
      <c r="Q371" s="1335"/>
      <c r="R371" s="1345"/>
      <c r="S371" s="1345"/>
      <c r="T371" s="1346"/>
      <c r="U371" s="1346"/>
      <c r="V371" s="1335"/>
      <c r="W371" s="1343"/>
      <c r="X371" s="1343"/>
      <c r="Y371" s="1343"/>
      <c r="Z371" s="1343"/>
      <c r="AA371" s="1343"/>
      <c r="AB371" s="1335"/>
      <c r="AC371" s="1345"/>
      <c r="AD371" s="1345"/>
      <c r="AE371" s="1346"/>
      <c r="AF371" s="1346"/>
      <c r="AG371" s="1335"/>
      <c r="AH371" s="1345"/>
      <c r="AI371" s="1345"/>
      <c r="AJ371" s="1347"/>
      <c r="AK371" s="1346"/>
      <c r="AL371" s="1335"/>
      <c r="AM371" s="1348"/>
      <c r="AN371" s="1348"/>
      <c r="AO371" s="1346"/>
      <c r="AP371" s="1346"/>
      <c r="AQ371" s="1335"/>
      <c r="AR371" s="1345"/>
      <c r="AS371" s="1345"/>
      <c r="AT371" s="1349"/>
      <c r="AU371" s="1346"/>
    </row>
    <row r="372" ht="12.75" customHeight="1">
      <c r="A372" s="1350"/>
      <c r="B372" s="1350"/>
      <c r="C372" s="1351"/>
      <c r="D372" s="1352"/>
      <c r="E372" s="1335"/>
      <c r="F372" s="1345"/>
      <c r="G372" s="1345"/>
      <c r="H372" s="1345"/>
      <c r="I372" s="1346"/>
      <c r="J372" s="1346"/>
      <c r="K372" s="1335"/>
      <c r="L372" s="1341"/>
      <c r="M372" s="1341"/>
      <c r="N372" s="1341"/>
      <c r="O372" s="1342"/>
      <c r="P372" s="1342"/>
      <c r="Q372" s="1335"/>
      <c r="R372" s="1345"/>
      <c r="S372" s="1345"/>
      <c r="T372" s="1346"/>
      <c r="U372" s="1346"/>
      <c r="V372" s="1335"/>
      <c r="W372" s="1343"/>
      <c r="X372" s="1343"/>
      <c r="Y372" s="1343"/>
      <c r="Z372" s="1343"/>
      <c r="AA372" s="1343"/>
      <c r="AB372" s="1335"/>
      <c r="AC372" s="1345"/>
      <c r="AD372" s="1345"/>
      <c r="AE372" s="1346"/>
      <c r="AF372" s="1346"/>
      <c r="AG372" s="1335"/>
      <c r="AH372" s="1345"/>
      <c r="AI372" s="1345"/>
      <c r="AJ372" s="1347"/>
      <c r="AK372" s="1346"/>
      <c r="AL372" s="1335"/>
      <c r="AM372" s="1348"/>
      <c r="AN372" s="1348"/>
      <c r="AO372" s="1346"/>
      <c r="AP372" s="1346"/>
      <c r="AQ372" s="1335"/>
      <c r="AR372" s="1345"/>
      <c r="AS372" s="1345"/>
      <c r="AT372" s="1349"/>
      <c r="AU372" s="1346"/>
    </row>
    <row r="373" ht="12.75" customHeight="1">
      <c r="A373" s="1350"/>
      <c r="B373" s="1350"/>
      <c r="C373" s="1351"/>
      <c r="D373" s="1352"/>
      <c r="E373" s="1335"/>
      <c r="F373" s="1345"/>
      <c r="G373" s="1345"/>
      <c r="H373" s="1345"/>
      <c r="I373" s="1346"/>
      <c r="J373" s="1346"/>
      <c r="K373" s="1335"/>
      <c r="L373" s="1341"/>
      <c r="M373" s="1341"/>
      <c r="N373" s="1341"/>
      <c r="O373" s="1342"/>
      <c r="P373" s="1342"/>
      <c r="Q373" s="1335"/>
      <c r="R373" s="1345"/>
      <c r="S373" s="1345"/>
      <c r="T373" s="1346"/>
      <c r="U373" s="1346"/>
      <c r="V373" s="1335"/>
      <c r="W373" s="1343"/>
      <c r="X373" s="1343"/>
      <c r="Y373" s="1343"/>
      <c r="Z373" s="1343"/>
      <c r="AA373" s="1343"/>
      <c r="AB373" s="1335"/>
      <c r="AC373" s="1345"/>
      <c r="AD373" s="1345"/>
      <c r="AE373" s="1346"/>
      <c r="AF373" s="1346"/>
      <c r="AG373" s="1335"/>
      <c r="AH373" s="1345"/>
      <c r="AI373" s="1345"/>
      <c r="AJ373" s="1347"/>
      <c r="AK373" s="1346"/>
      <c r="AL373" s="1335"/>
      <c r="AM373" s="1348"/>
      <c r="AN373" s="1348"/>
      <c r="AO373" s="1346"/>
      <c r="AP373" s="1346"/>
      <c r="AQ373" s="1335"/>
      <c r="AR373" s="1345"/>
      <c r="AS373" s="1345"/>
      <c r="AT373" s="1349"/>
      <c r="AU373" s="1346"/>
    </row>
    <row r="374" ht="12.75" customHeight="1">
      <c r="A374" s="1350"/>
      <c r="B374" s="1350"/>
      <c r="C374" s="1351"/>
      <c r="D374" s="1352"/>
      <c r="E374" s="1335"/>
      <c r="F374" s="1345"/>
      <c r="G374" s="1345"/>
      <c r="H374" s="1345"/>
      <c r="I374" s="1346"/>
      <c r="J374" s="1346"/>
      <c r="K374" s="1335"/>
      <c r="L374" s="1341"/>
      <c r="M374" s="1341"/>
      <c r="N374" s="1341"/>
      <c r="O374" s="1342"/>
      <c r="P374" s="1342"/>
      <c r="Q374" s="1335"/>
      <c r="R374" s="1345"/>
      <c r="S374" s="1345"/>
      <c r="T374" s="1346"/>
      <c r="U374" s="1346"/>
      <c r="V374" s="1335"/>
      <c r="W374" s="1343"/>
      <c r="X374" s="1343"/>
      <c r="Y374" s="1343"/>
      <c r="Z374" s="1343"/>
      <c r="AA374" s="1343"/>
      <c r="AB374" s="1335"/>
      <c r="AC374" s="1345"/>
      <c r="AD374" s="1345"/>
      <c r="AE374" s="1346"/>
      <c r="AF374" s="1346"/>
      <c r="AG374" s="1335"/>
      <c r="AH374" s="1345"/>
      <c r="AI374" s="1345"/>
      <c r="AJ374" s="1347"/>
      <c r="AK374" s="1346"/>
      <c r="AL374" s="1335"/>
      <c r="AM374" s="1348"/>
      <c r="AN374" s="1348"/>
      <c r="AO374" s="1346"/>
      <c r="AP374" s="1346"/>
      <c r="AQ374" s="1335"/>
      <c r="AR374" s="1345"/>
      <c r="AS374" s="1345"/>
      <c r="AT374" s="1349"/>
      <c r="AU374" s="1346"/>
    </row>
    <row r="375" ht="12.75" customHeight="1">
      <c r="A375" s="1350"/>
      <c r="B375" s="1350"/>
      <c r="C375" s="1351"/>
      <c r="D375" s="1352"/>
      <c r="E375" s="1335"/>
      <c r="F375" s="1345"/>
      <c r="G375" s="1345"/>
      <c r="H375" s="1345"/>
      <c r="I375" s="1346"/>
      <c r="J375" s="1346"/>
      <c r="K375" s="1335"/>
      <c r="L375" s="1341"/>
      <c r="M375" s="1341"/>
      <c r="N375" s="1341"/>
      <c r="O375" s="1342"/>
      <c r="P375" s="1342"/>
      <c r="Q375" s="1335"/>
      <c r="R375" s="1345"/>
      <c r="S375" s="1345"/>
      <c r="T375" s="1346"/>
      <c r="U375" s="1346"/>
      <c r="V375" s="1335"/>
      <c r="W375" s="1343"/>
      <c r="X375" s="1343"/>
      <c r="Y375" s="1343"/>
      <c r="Z375" s="1343"/>
      <c r="AA375" s="1343"/>
      <c r="AB375" s="1335"/>
      <c r="AC375" s="1345"/>
      <c r="AD375" s="1345"/>
      <c r="AE375" s="1346"/>
      <c r="AF375" s="1346"/>
      <c r="AG375" s="1335"/>
      <c r="AH375" s="1345"/>
      <c r="AI375" s="1345"/>
      <c r="AJ375" s="1347"/>
      <c r="AK375" s="1346"/>
      <c r="AL375" s="1335"/>
      <c r="AM375" s="1348"/>
      <c r="AN375" s="1348"/>
      <c r="AO375" s="1346"/>
      <c r="AP375" s="1346"/>
      <c r="AQ375" s="1335"/>
      <c r="AR375" s="1345"/>
      <c r="AS375" s="1345"/>
      <c r="AT375" s="1349"/>
      <c r="AU375" s="1346"/>
    </row>
    <row r="376" ht="12.75" customHeight="1">
      <c r="A376" s="1350"/>
      <c r="B376" s="1350"/>
      <c r="C376" s="1351"/>
      <c r="D376" s="1352"/>
      <c r="E376" s="1335"/>
      <c r="F376" s="1345"/>
      <c r="G376" s="1345"/>
      <c r="H376" s="1345"/>
      <c r="I376" s="1346"/>
      <c r="J376" s="1346"/>
      <c r="K376" s="1335"/>
      <c r="L376" s="1341"/>
      <c r="M376" s="1341"/>
      <c r="N376" s="1341"/>
      <c r="O376" s="1342"/>
      <c r="P376" s="1342"/>
      <c r="Q376" s="1335"/>
      <c r="R376" s="1345"/>
      <c r="S376" s="1345"/>
      <c r="T376" s="1346"/>
      <c r="U376" s="1346"/>
      <c r="V376" s="1335"/>
      <c r="W376" s="1343"/>
      <c r="X376" s="1343"/>
      <c r="Y376" s="1343"/>
      <c r="Z376" s="1343"/>
      <c r="AA376" s="1343"/>
      <c r="AB376" s="1335"/>
      <c r="AC376" s="1345"/>
      <c r="AD376" s="1345"/>
      <c r="AE376" s="1346"/>
      <c r="AF376" s="1346"/>
      <c r="AG376" s="1335"/>
      <c r="AH376" s="1345"/>
      <c r="AI376" s="1345"/>
      <c r="AJ376" s="1347"/>
      <c r="AK376" s="1346"/>
      <c r="AL376" s="1335"/>
      <c r="AM376" s="1348"/>
      <c r="AN376" s="1348"/>
      <c r="AO376" s="1346"/>
      <c r="AP376" s="1346"/>
      <c r="AQ376" s="1335"/>
      <c r="AR376" s="1345"/>
      <c r="AS376" s="1345"/>
      <c r="AT376" s="1349"/>
      <c r="AU376" s="1346"/>
    </row>
    <row r="377" ht="12.75" customHeight="1">
      <c r="A377" s="1350"/>
      <c r="B377" s="1350"/>
      <c r="C377" s="1351"/>
      <c r="D377" s="1352"/>
      <c r="E377" s="1335"/>
      <c r="F377" s="1345"/>
      <c r="G377" s="1345"/>
      <c r="H377" s="1345"/>
      <c r="I377" s="1346"/>
      <c r="J377" s="1346"/>
      <c r="K377" s="1335"/>
      <c r="L377" s="1341"/>
      <c r="M377" s="1341"/>
      <c r="N377" s="1341"/>
      <c r="O377" s="1342"/>
      <c r="P377" s="1342"/>
      <c r="Q377" s="1335"/>
      <c r="R377" s="1345"/>
      <c r="S377" s="1345"/>
      <c r="T377" s="1346"/>
      <c r="U377" s="1346"/>
      <c r="V377" s="1335"/>
      <c r="W377" s="1343"/>
      <c r="X377" s="1343"/>
      <c r="Y377" s="1343"/>
      <c r="Z377" s="1343"/>
      <c r="AA377" s="1343"/>
      <c r="AB377" s="1335"/>
      <c r="AC377" s="1345"/>
      <c r="AD377" s="1345"/>
      <c r="AE377" s="1346"/>
      <c r="AF377" s="1346"/>
      <c r="AG377" s="1335"/>
      <c r="AH377" s="1345"/>
      <c r="AI377" s="1345"/>
      <c r="AJ377" s="1347"/>
      <c r="AK377" s="1346"/>
      <c r="AL377" s="1335"/>
      <c r="AM377" s="1348"/>
      <c r="AN377" s="1348"/>
      <c r="AO377" s="1346"/>
      <c r="AP377" s="1346"/>
      <c r="AQ377" s="1335"/>
      <c r="AR377" s="1345"/>
      <c r="AS377" s="1345"/>
      <c r="AT377" s="1349"/>
      <c r="AU377" s="1346"/>
    </row>
    <row r="378" ht="12.75" customHeight="1">
      <c r="A378" s="1350"/>
      <c r="B378" s="1350"/>
      <c r="C378" s="1351"/>
      <c r="D378" s="1352"/>
      <c r="E378" s="1335"/>
      <c r="F378" s="1345"/>
      <c r="G378" s="1345"/>
      <c r="H378" s="1345"/>
      <c r="I378" s="1346"/>
      <c r="J378" s="1346"/>
      <c r="K378" s="1335"/>
      <c r="L378" s="1341"/>
      <c r="M378" s="1341"/>
      <c r="N378" s="1341"/>
      <c r="O378" s="1342"/>
      <c r="P378" s="1342"/>
      <c r="Q378" s="1335"/>
      <c r="R378" s="1345"/>
      <c r="S378" s="1345"/>
      <c r="T378" s="1346"/>
      <c r="U378" s="1346"/>
      <c r="V378" s="1335"/>
      <c r="W378" s="1343"/>
      <c r="X378" s="1343"/>
      <c r="Y378" s="1343"/>
      <c r="Z378" s="1343"/>
      <c r="AA378" s="1343"/>
      <c r="AB378" s="1335"/>
      <c r="AC378" s="1345"/>
      <c r="AD378" s="1345"/>
      <c r="AE378" s="1346"/>
      <c r="AF378" s="1346"/>
      <c r="AG378" s="1335"/>
      <c r="AH378" s="1345"/>
      <c r="AI378" s="1345"/>
      <c r="AJ378" s="1347"/>
      <c r="AK378" s="1346"/>
      <c r="AL378" s="1335"/>
      <c r="AM378" s="1348"/>
      <c r="AN378" s="1348"/>
      <c r="AO378" s="1346"/>
      <c r="AP378" s="1346"/>
      <c r="AQ378" s="1335"/>
      <c r="AR378" s="1345"/>
      <c r="AS378" s="1345"/>
      <c r="AT378" s="1349"/>
      <c r="AU378" s="1346"/>
    </row>
    <row r="379" ht="12.75" customHeight="1">
      <c r="A379" s="1350"/>
      <c r="B379" s="1350"/>
      <c r="C379" s="1351"/>
      <c r="D379" s="1352"/>
      <c r="E379" s="1335"/>
      <c r="F379" s="1345"/>
      <c r="G379" s="1345"/>
      <c r="H379" s="1345"/>
      <c r="I379" s="1346"/>
      <c r="J379" s="1346"/>
      <c r="K379" s="1335"/>
      <c r="L379" s="1341"/>
      <c r="M379" s="1341"/>
      <c r="N379" s="1341"/>
      <c r="O379" s="1342"/>
      <c r="P379" s="1342"/>
      <c r="Q379" s="1335"/>
      <c r="R379" s="1345"/>
      <c r="S379" s="1345"/>
      <c r="T379" s="1346"/>
      <c r="U379" s="1346"/>
      <c r="V379" s="1335"/>
      <c r="W379" s="1343"/>
      <c r="X379" s="1343"/>
      <c r="Y379" s="1343"/>
      <c r="Z379" s="1343"/>
      <c r="AA379" s="1343"/>
      <c r="AB379" s="1335"/>
      <c r="AC379" s="1345"/>
      <c r="AD379" s="1345"/>
      <c r="AE379" s="1346"/>
      <c r="AF379" s="1346"/>
      <c r="AG379" s="1335"/>
      <c r="AH379" s="1345"/>
      <c r="AI379" s="1345"/>
      <c r="AJ379" s="1347"/>
      <c r="AK379" s="1346"/>
      <c r="AL379" s="1335"/>
      <c r="AM379" s="1348"/>
      <c r="AN379" s="1348"/>
      <c r="AO379" s="1346"/>
      <c r="AP379" s="1346"/>
      <c r="AQ379" s="1335"/>
      <c r="AR379" s="1345"/>
      <c r="AS379" s="1345"/>
      <c r="AT379" s="1349"/>
      <c r="AU379" s="1346"/>
    </row>
    <row r="380" ht="12.75" customHeight="1">
      <c r="A380" s="1350"/>
      <c r="B380" s="1350"/>
      <c r="C380" s="1351"/>
      <c r="D380" s="1352"/>
      <c r="E380" s="1335"/>
      <c r="F380" s="1345"/>
      <c r="G380" s="1345"/>
      <c r="H380" s="1345"/>
      <c r="I380" s="1346"/>
      <c r="J380" s="1346"/>
      <c r="K380" s="1335"/>
      <c r="L380" s="1341"/>
      <c r="M380" s="1341"/>
      <c r="N380" s="1341"/>
      <c r="O380" s="1342"/>
      <c r="P380" s="1342"/>
      <c r="Q380" s="1335"/>
      <c r="R380" s="1345"/>
      <c r="S380" s="1345"/>
      <c r="T380" s="1346"/>
      <c r="U380" s="1346"/>
      <c r="V380" s="1335"/>
      <c r="W380" s="1343"/>
      <c r="X380" s="1343"/>
      <c r="Y380" s="1343"/>
      <c r="Z380" s="1343"/>
      <c r="AA380" s="1343"/>
      <c r="AB380" s="1335"/>
      <c r="AC380" s="1345"/>
      <c r="AD380" s="1345"/>
      <c r="AE380" s="1346"/>
      <c r="AF380" s="1346"/>
      <c r="AG380" s="1335"/>
      <c r="AH380" s="1345"/>
      <c r="AI380" s="1345"/>
      <c r="AJ380" s="1347"/>
      <c r="AK380" s="1346"/>
      <c r="AL380" s="1335"/>
      <c r="AM380" s="1348"/>
      <c r="AN380" s="1348"/>
      <c r="AO380" s="1346"/>
      <c r="AP380" s="1346"/>
      <c r="AQ380" s="1335"/>
      <c r="AR380" s="1345"/>
      <c r="AS380" s="1345"/>
      <c r="AT380" s="1349"/>
      <c r="AU380" s="1346"/>
    </row>
    <row r="381" ht="12.75" customHeight="1">
      <c r="A381" s="1350"/>
      <c r="B381" s="1350"/>
      <c r="C381" s="1351"/>
      <c r="D381" s="1352"/>
      <c r="E381" s="1335"/>
      <c r="F381" s="1345"/>
      <c r="G381" s="1345"/>
      <c r="H381" s="1345"/>
      <c r="I381" s="1346"/>
      <c r="J381" s="1346"/>
      <c r="K381" s="1335"/>
      <c r="L381" s="1341"/>
      <c r="M381" s="1341"/>
      <c r="N381" s="1341"/>
      <c r="O381" s="1342"/>
      <c r="P381" s="1342"/>
      <c r="Q381" s="1335"/>
      <c r="R381" s="1345"/>
      <c r="S381" s="1345"/>
      <c r="T381" s="1346"/>
      <c r="U381" s="1346"/>
      <c r="V381" s="1335"/>
      <c r="W381" s="1343"/>
      <c r="X381" s="1343"/>
      <c r="Y381" s="1343"/>
      <c r="Z381" s="1343"/>
      <c r="AA381" s="1343"/>
      <c r="AB381" s="1335"/>
      <c r="AC381" s="1345"/>
      <c r="AD381" s="1345"/>
      <c r="AE381" s="1346"/>
      <c r="AF381" s="1346"/>
      <c r="AG381" s="1335"/>
      <c r="AH381" s="1345"/>
      <c r="AI381" s="1345"/>
      <c r="AJ381" s="1347"/>
      <c r="AK381" s="1346"/>
      <c r="AL381" s="1335"/>
      <c r="AM381" s="1348"/>
      <c r="AN381" s="1348"/>
      <c r="AO381" s="1346"/>
      <c r="AP381" s="1346"/>
      <c r="AQ381" s="1335"/>
      <c r="AR381" s="1345"/>
      <c r="AS381" s="1345"/>
      <c r="AT381" s="1349"/>
      <c r="AU381" s="1346"/>
    </row>
    <row r="382" ht="12.75" customHeight="1">
      <c r="A382" s="1350"/>
      <c r="B382" s="1350"/>
      <c r="C382" s="1351"/>
      <c r="D382" s="1352"/>
      <c r="E382" s="1335"/>
      <c r="F382" s="1345"/>
      <c r="G382" s="1345"/>
      <c r="H382" s="1345"/>
      <c r="I382" s="1346"/>
      <c r="J382" s="1346"/>
      <c r="K382" s="1335"/>
      <c r="L382" s="1341"/>
      <c r="M382" s="1341"/>
      <c r="N382" s="1341"/>
      <c r="O382" s="1342"/>
      <c r="P382" s="1342"/>
      <c r="Q382" s="1335"/>
      <c r="R382" s="1345"/>
      <c r="S382" s="1345"/>
      <c r="T382" s="1346"/>
      <c r="U382" s="1346"/>
      <c r="V382" s="1335"/>
      <c r="W382" s="1343"/>
      <c r="X382" s="1343"/>
      <c r="Y382" s="1343"/>
      <c r="Z382" s="1343"/>
      <c r="AA382" s="1343"/>
      <c r="AB382" s="1335"/>
      <c r="AC382" s="1345"/>
      <c r="AD382" s="1345"/>
      <c r="AE382" s="1346"/>
      <c r="AF382" s="1346"/>
      <c r="AG382" s="1335"/>
      <c r="AH382" s="1345"/>
      <c r="AI382" s="1345"/>
      <c r="AJ382" s="1347"/>
      <c r="AK382" s="1346"/>
      <c r="AL382" s="1335"/>
      <c r="AM382" s="1348"/>
      <c r="AN382" s="1348"/>
      <c r="AO382" s="1346"/>
      <c r="AP382" s="1346"/>
      <c r="AQ382" s="1335"/>
      <c r="AR382" s="1345"/>
      <c r="AS382" s="1345"/>
      <c r="AT382" s="1349"/>
      <c r="AU382" s="1346"/>
    </row>
    <row r="383" ht="12.75" customHeight="1">
      <c r="A383" s="1350"/>
      <c r="B383" s="1350"/>
      <c r="C383" s="1351"/>
      <c r="D383" s="1352"/>
      <c r="E383" s="1335"/>
      <c r="F383" s="1345"/>
      <c r="G383" s="1345"/>
      <c r="H383" s="1345"/>
      <c r="I383" s="1346"/>
      <c r="J383" s="1346"/>
      <c r="K383" s="1335"/>
      <c r="L383" s="1341"/>
      <c r="M383" s="1341"/>
      <c r="N383" s="1341"/>
      <c r="O383" s="1342"/>
      <c r="P383" s="1342"/>
      <c r="Q383" s="1335"/>
      <c r="R383" s="1345"/>
      <c r="S383" s="1345"/>
      <c r="T383" s="1346"/>
      <c r="U383" s="1346"/>
      <c r="V383" s="1335"/>
      <c r="W383" s="1343"/>
      <c r="X383" s="1343"/>
      <c r="Y383" s="1343"/>
      <c r="Z383" s="1343"/>
      <c r="AA383" s="1343"/>
      <c r="AB383" s="1335"/>
      <c r="AC383" s="1345"/>
      <c r="AD383" s="1345"/>
      <c r="AE383" s="1346"/>
      <c r="AF383" s="1346"/>
      <c r="AG383" s="1335"/>
      <c r="AH383" s="1345"/>
      <c r="AI383" s="1345"/>
      <c r="AJ383" s="1347"/>
      <c r="AK383" s="1346"/>
      <c r="AL383" s="1335"/>
      <c r="AM383" s="1348"/>
      <c r="AN383" s="1348"/>
      <c r="AO383" s="1346"/>
      <c r="AP383" s="1346"/>
      <c r="AQ383" s="1335"/>
      <c r="AR383" s="1345"/>
      <c r="AS383" s="1345"/>
      <c r="AT383" s="1349"/>
      <c r="AU383" s="1346"/>
    </row>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G13:G23"/>
    <mergeCell ref="G24:G25"/>
    <mergeCell ref="H24:H25"/>
    <mergeCell ref="G26:G32"/>
    <mergeCell ref="H26:H27"/>
    <mergeCell ref="H28:H29"/>
    <mergeCell ref="H30:H31"/>
    <mergeCell ref="G10:G12"/>
    <mergeCell ref="G67:G70"/>
    <mergeCell ref="H67:H70"/>
    <mergeCell ref="G71:G72"/>
    <mergeCell ref="H71:H72"/>
    <mergeCell ref="G74:G75"/>
    <mergeCell ref="G76:G80"/>
    <mergeCell ref="A1:A2"/>
    <mergeCell ref="A5:A8"/>
    <mergeCell ref="G5:G9"/>
    <mergeCell ref="H7:H8"/>
    <mergeCell ref="H10:H11"/>
    <mergeCell ref="H22:H23"/>
    <mergeCell ref="A65:A107"/>
    <mergeCell ref="A108:A110"/>
    <mergeCell ref="G85:G103"/>
    <mergeCell ref="H88:H92"/>
    <mergeCell ref="H93:H96"/>
    <mergeCell ref="H97:H103"/>
    <mergeCell ref="F105:F116"/>
    <mergeCell ref="G106:G107"/>
    <mergeCell ref="G108:G109"/>
    <mergeCell ref="G133:G134"/>
    <mergeCell ref="H133:H134"/>
    <mergeCell ref="G138:G139"/>
    <mergeCell ref="G140:G141"/>
    <mergeCell ref="G150:G151"/>
    <mergeCell ref="G154:G160"/>
    <mergeCell ref="G178:G183"/>
    <mergeCell ref="F117:F123"/>
    <mergeCell ref="G117:G119"/>
    <mergeCell ref="H117:H119"/>
    <mergeCell ref="G125:G127"/>
    <mergeCell ref="H125:H127"/>
    <mergeCell ref="G128:G131"/>
    <mergeCell ref="H128:H131"/>
    <mergeCell ref="AT61:AT64"/>
    <mergeCell ref="AU61:AU64"/>
    <mergeCell ref="AR1:AR2"/>
    <mergeCell ref="AR14:AR15"/>
    <mergeCell ref="AR18:AR22"/>
    <mergeCell ref="AS18:AS22"/>
    <mergeCell ref="AR23:AR25"/>
    <mergeCell ref="AS27:AS29"/>
    <mergeCell ref="AR28:AR29"/>
    <mergeCell ref="AE4:AE6"/>
    <mergeCell ref="AF4:AF6"/>
    <mergeCell ref="AH22:AH23"/>
    <mergeCell ref="AI22:AI23"/>
    <mergeCell ref="AJ22:AJ23"/>
    <mergeCell ref="AK22:AK23"/>
    <mergeCell ref="F1:F2"/>
    <mergeCell ref="G1:J1"/>
    <mergeCell ref="L1:L2"/>
    <mergeCell ref="R1:R2"/>
    <mergeCell ref="W1:W2"/>
    <mergeCell ref="G2:J2"/>
    <mergeCell ref="F3:G3"/>
    <mergeCell ref="AC1:AD2"/>
    <mergeCell ref="AH1:AI2"/>
    <mergeCell ref="AM1:AM2"/>
    <mergeCell ref="AC4:AC6"/>
    <mergeCell ref="AD4:AD6"/>
    <mergeCell ref="AI5:AI9"/>
    <mergeCell ref="A14:A16"/>
    <mergeCell ref="A20:A21"/>
    <mergeCell ref="A24:A25"/>
    <mergeCell ref="A26:A28"/>
    <mergeCell ref="G36:G40"/>
    <mergeCell ref="G45:G65"/>
    <mergeCell ref="H46:H53"/>
    <mergeCell ref="H54:H60"/>
    <mergeCell ref="J76:J80"/>
    <mergeCell ref="M1:P1"/>
    <mergeCell ref="M2:P2"/>
    <mergeCell ref="W5:W16"/>
    <mergeCell ref="M15:M16"/>
    <mergeCell ref="W17:W43"/>
    <mergeCell ref="U25:U39"/>
    <mergeCell ref="W45:W50"/>
    <mergeCell ref="Z63:Z64"/>
    <mergeCell ref="AA63:AA64"/>
    <mergeCell ref="W52:W56"/>
    <mergeCell ref="Z52:Z56"/>
    <mergeCell ref="R57:R58"/>
    <mergeCell ref="W57:W61"/>
    <mergeCell ref="Z57:Z61"/>
    <mergeCell ref="R63:R65"/>
    <mergeCell ref="W63:Y64"/>
    <mergeCell ref="R71:R76"/>
  </mergeCells>
  <hyperlinks>
    <hyperlink display="see ref" location="'Factor references'!Z6:AA6" ref="Y46"/>
    <hyperlink display="see ref" location="'Factor references'!Z12:AA12" ref="Y47"/>
    <hyperlink display="see ref" location="'Factor references'!Z16:AA16" ref="Y48"/>
    <hyperlink display="see ref" location="'Factor references'!Z17:AA17" ref="Y49"/>
  </hyperlinks>
  <printOptions/>
  <pageMargins bottom="0.75" footer="0.0" header="0.0" left="0.7" right="0.7" top="0.75"/>
  <pageSetup orientation="landscape"/>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450"/>
    <outlinePr summaryBelow="0" summaryRight="0"/>
  </sheetPr>
  <sheetViews>
    <sheetView workbookViewId="0"/>
  </sheetViews>
  <sheetFormatPr customHeight="1" defaultColWidth="14.43" defaultRowHeight="15.0"/>
  <cols>
    <col customWidth="1" min="1" max="1" width="21.71"/>
    <col customWidth="1" min="2" max="2" width="16.0"/>
    <col customWidth="1" min="3" max="3" width="39.86"/>
    <col customWidth="1" min="4" max="4" width="62.29"/>
    <col customWidth="1" min="5" max="5" width="61.71"/>
    <col customWidth="1" min="6" max="6" width="14.43"/>
  </cols>
  <sheetData>
    <row r="1">
      <c r="A1" s="92" t="s">
        <v>86</v>
      </c>
      <c r="B1" s="93" t="s">
        <v>87</v>
      </c>
      <c r="C1" s="94"/>
      <c r="D1" s="95"/>
      <c r="E1" s="94"/>
    </row>
    <row r="2">
      <c r="A2" s="96"/>
      <c r="B2" s="94"/>
      <c r="C2" s="94"/>
      <c r="D2" s="94"/>
      <c r="E2" s="94"/>
    </row>
    <row r="3">
      <c r="A3" s="97" t="s">
        <v>88</v>
      </c>
      <c r="B3" s="86"/>
      <c r="C3" s="98"/>
      <c r="D3" s="99"/>
      <c r="E3" s="98"/>
    </row>
    <row r="4">
      <c r="A4" s="100"/>
      <c r="B4" s="100"/>
      <c r="C4" s="100"/>
      <c r="D4" s="101"/>
      <c r="E4" s="100"/>
    </row>
    <row r="5" ht="30.0" customHeight="1">
      <c r="A5" s="102" t="s">
        <v>89</v>
      </c>
      <c r="B5" s="102" t="s">
        <v>90</v>
      </c>
      <c r="C5" s="102" t="s">
        <v>91</v>
      </c>
      <c r="D5" s="103" t="s">
        <v>92</v>
      </c>
      <c r="E5" s="104"/>
    </row>
    <row r="6">
      <c r="A6" s="105" t="s">
        <v>93</v>
      </c>
      <c r="B6" s="106"/>
      <c r="C6" s="107"/>
      <c r="D6" s="108" t="s">
        <v>94</v>
      </c>
      <c r="E6" s="109"/>
    </row>
    <row r="7">
      <c r="A7" s="110" t="s">
        <v>95</v>
      </c>
      <c r="B7" s="110"/>
      <c r="C7" s="107"/>
      <c r="D7" s="109" t="s">
        <v>96</v>
      </c>
      <c r="E7" s="109"/>
    </row>
    <row r="8">
      <c r="A8" s="111" t="s">
        <v>97</v>
      </c>
      <c r="B8" s="111" t="s">
        <v>98</v>
      </c>
      <c r="C8" s="107"/>
      <c r="D8" s="112" t="s">
        <v>99</v>
      </c>
      <c r="E8" s="113"/>
    </row>
    <row r="9">
      <c r="A9" s="105"/>
      <c r="B9" s="105" t="s">
        <v>100</v>
      </c>
      <c r="C9" s="107"/>
      <c r="D9" s="114"/>
      <c r="E9" s="15"/>
    </row>
    <row r="10" ht="67.5" customHeight="1">
      <c r="A10" s="115" t="s">
        <v>101</v>
      </c>
      <c r="B10" s="116"/>
      <c r="C10" s="107"/>
      <c r="D10" s="117" t="s">
        <v>102</v>
      </c>
      <c r="E10" s="109"/>
    </row>
    <row r="11">
      <c r="A11" s="118" t="s">
        <v>103</v>
      </c>
      <c r="B11" s="119"/>
      <c r="C11" s="107"/>
      <c r="D11" s="120" t="s">
        <v>104</v>
      </c>
      <c r="E11" s="109"/>
    </row>
    <row r="12">
      <c r="A12" s="121"/>
      <c r="B12" s="122"/>
      <c r="C12" s="107"/>
      <c r="D12" s="109"/>
      <c r="E12" s="109"/>
    </row>
    <row r="13">
      <c r="A13" s="105"/>
      <c r="B13" s="123"/>
      <c r="C13" s="107"/>
      <c r="D13" s="109"/>
      <c r="E13" s="109"/>
    </row>
    <row r="14">
      <c r="A14" s="124" t="s">
        <v>105</v>
      </c>
      <c r="B14" s="125"/>
      <c r="C14" s="107"/>
      <c r="D14" s="126" t="s">
        <v>106</v>
      </c>
      <c r="E14" s="20"/>
    </row>
    <row r="15">
      <c r="A15" s="106"/>
      <c r="B15" s="106"/>
      <c r="C15" s="107"/>
      <c r="D15" s="109"/>
      <c r="E15" s="109"/>
    </row>
    <row r="16">
      <c r="A16" s="110" t="s">
        <v>107</v>
      </c>
      <c r="B16" s="127"/>
      <c r="C16" s="107"/>
      <c r="D16" s="109" t="s">
        <v>108</v>
      </c>
      <c r="E16" s="109"/>
    </row>
    <row r="17">
      <c r="A17" s="110" t="s">
        <v>109</v>
      </c>
      <c r="B17" s="110"/>
      <c r="C17" s="107"/>
      <c r="D17" s="126" t="s">
        <v>110</v>
      </c>
      <c r="E17" s="20"/>
    </row>
    <row r="18">
      <c r="A18" s="111" t="s">
        <v>111</v>
      </c>
      <c r="B18" s="111" t="s">
        <v>112</v>
      </c>
      <c r="C18" s="107"/>
      <c r="D18" s="128" t="s">
        <v>113</v>
      </c>
      <c r="E18" s="109"/>
    </row>
    <row r="19">
      <c r="A19" s="121"/>
      <c r="B19" s="121" t="s">
        <v>114</v>
      </c>
      <c r="C19" s="107"/>
      <c r="D19" s="39"/>
      <c r="E19" s="109"/>
    </row>
    <row r="20">
      <c r="A20" s="129"/>
      <c r="B20" s="129" t="s">
        <v>115</v>
      </c>
      <c r="C20" s="130"/>
      <c r="D20" s="42"/>
      <c r="E20" s="109"/>
    </row>
    <row r="21" ht="15.75" customHeight="1">
      <c r="A21" s="131" t="s">
        <v>116</v>
      </c>
      <c r="B21" s="132"/>
      <c r="C21" s="107"/>
      <c r="D21" s="133" t="s">
        <v>117</v>
      </c>
      <c r="E21" s="113"/>
    </row>
    <row r="22" ht="15.75" customHeight="1">
      <c r="A22" s="39"/>
      <c r="B22" s="134"/>
      <c r="C22" s="107"/>
      <c r="E22" s="135"/>
    </row>
    <row r="23" ht="15.75" customHeight="1">
      <c r="A23" s="42"/>
      <c r="B23" s="134"/>
      <c r="C23" s="107"/>
      <c r="D23" s="14"/>
      <c r="E23" s="15"/>
    </row>
    <row r="24" ht="15.75" customHeight="1">
      <c r="A24" s="136"/>
      <c r="B24" s="136"/>
      <c r="C24" s="136"/>
      <c r="D24" s="136"/>
      <c r="E24" s="136"/>
    </row>
    <row r="25" ht="15.75" customHeight="1">
      <c r="A25" s="137" t="s">
        <v>118</v>
      </c>
      <c r="B25" s="98"/>
      <c r="C25" s="98"/>
      <c r="D25" s="98"/>
      <c r="E25" s="98"/>
    </row>
    <row r="26" ht="15.75" customHeight="1">
      <c r="A26" s="138"/>
      <c r="B26" s="138"/>
      <c r="C26" s="138"/>
      <c r="D26" s="138"/>
      <c r="E26" s="138"/>
    </row>
    <row r="27" ht="15.75" customHeight="1">
      <c r="A27" s="138"/>
      <c r="B27" s="138"/>
      <c r="C27" s="138"/>
      <c r="D27" s="138"/>
      <c r="E27" s="138"/>
    </row>
    <row r="28" ht="15.75" customHeight="1">
      <c r="A28" s="138"/>
      <c r="B28" s="138"/>
      <c r="C28" s="138"/>
      <c r="D28" s="138"/>
      <c r="E28" s="138"/>
    </row>
    <row r="29" ht="15.75" customHeight="1">
      <c r="A29" s="138"/>
      <c r="B29" s="138"/>
      <c r="C29" s="138"/>
      <c r="D29" s="138"/>
      <c r="E29" s="138"/>
    </row>
    <row r="30" ht="15.75" customHeight="1">
      <c r="A30" s="138"/>
      <c r="B30" s="138"/>
      <c r="C30" s="138"/>
      <c r="D30" s="138"/>
      <c r="E30" s="138"/>
    </row>
    <row r="31" ht="15.75" customHeight="1">
      <c r="A31" s="138"/>
      <c r="B31" s="138"/>
      <c r="C31" s="138"/>
      <c r="D31" s="138"/>
      <c r="E31" s="138"/>
    </row>
    <row r="32" ht="15.75" customHeight="1">
      <c r="A32" s="138"/>
      <c r="B32" s="138"/>
      <c r="C32" s="138"/>
      <c r="D32" s="138"/>
      <c r="E32" s="138"/>
    </row>
    <row r="33" ht="15.75" customHeight="1">
      <c r="A33" s="138"/>
      <c r="B33" s="138"/>
      <c r="C33" s="138"/>
      <c r="D33" s="138"/>
      <c r="E33" s="138"/>
    </row>
    <row r="34" ht="15.75" customHeight="1">
      <c r="A34" s="138"/>
      <c r="B34" s="138"/>
      <c r="C34" s="138"/>
      <c r="D34" s="138"/>
      <c r="E34" s="138"/>
    </row>
    <row r="35" ht="15.75" customHeight="1">
      <c r="A35" s="138"/>
      <c r="B35" s="138"/>
      <c r="C35" s="138"/>
      <c r="D35" s="138"/>
      <c r="E35" s="138"/>
    </row>
    <row r="36" ht="15.75" customHeight="1">
      <c r="A36" s="138"/>
      <c r="B36" s="138"/>
      <c r="C36" s="138"/>
      <c r="D36" s="138"/>
      <c r="E36" s="138"/>
    </row>
    <row r="37" ht="15.75" customHeight="1">
      <c r="A37" s="138"/>
      <c r="B37" s="138"/>
      <c r="C37" s="138"/>
      <c r="D37" s="138"/>
      <c r="E37" s="138"/>
    </row>
    <row r="38" ht="15.75" customHeight="1">
      <c r="A38" s="138"/>
      <c r="B38" s="138"/>
      <c r="C38" s="138"/>
      <c r="D38" s="138"/>
      <c r="E38" s="138"/>
    </row>
    <row r="39" ht="15.75" customHeight="1">
      <c r="A39" s="138"/>
      <c r="B39" s="138"/>
      <c r="C39" s="138"/>
      <c r="D39" s="138"/>
      <c r="E39" s="138"/>
    </row>
    <row r="40" ht="15.75" customHeight="1">
      <c r="A40" s="138"/>
      <c r="B40" s="138"/>
      <c r="C40" s="138"/>
      <c r="D40" s="138"/>
      <c r="E40" s="138"/>
    </row>
    <row r="41" ht="15.75" customHeight="1">
      <c r="A41" s="139"/>
      <c r="B41" s="139"/>
      <c r="C41" s="139"/>
      <c r="D41" s="139"/>
      <c r="E41" s="139"/>
    </row>
    <row r="42" ht="15.75" customHeight="1">
      <c r="A42" s="139"/>
      <c r="B42" s="139"/>
      <c r="C42" s="139"/>
      <c r="D42" s="139"/>
      <c r="E42" s="139"/>
    </row>
    <row r="43" ht="15.75" customHeight="1">
      <c r="A43" s="139"/>
      <c r="B43" s="139"/>
      <c r="C43" s="139"/>
      <c r="D43" s="139"/>
      <c r="E43" s="139"/>
    </row>
    <row r="44" ht="15.75" customHeight="1">
      <c r="A44" s="139"/>
      <c r="B44" s="139"/>
      <c r="C44" s="139"/>
      <c r="D44" s="139"/>
      <c r="E44" s="139"/>
    </row>
    <row r="45" ht="15.75" customHeight="1">
      <c r="A45" s="139"/>
      <c r="B45" s="139"/>
      <c r="C45" s="139"/>
      <c r="D45" s="139"/>
      <c r="E45" s="139"/>
    </row>
    <row r="46" ht="15.75" customHeight="1">
      <c r="A46" s="139"/>
      <c r="B46" s="139"/>
      <c r="C46" s="139"/>
      <c r="D46" s="139"/>
      <c r="E46" s="139"/>
    </row>
    <row r="47" ht="15.75" customHeight="1">
      <c r="A47" s="139"/>
      <c r="B47" s="139"/>
      <c r="C47" s="139"/>
      <c r="D47" s="139"/>
      <c r="E47" s="139"/>
    </row>
    <row r="48" ht="15.75" customHeight="1">
      <c r="A48" s="139"/>
      <c r="B48" s="139"/>
      <c r="C48" s="139"/>
      <c r="D48" s="139"/>
      <c r="E48" s="139"/>
    </row>
    <row r="49" ht="15.75" customHeight="1">
      <c r="A49" s="139"/>
      <c r="B49" s="139"/>
      <c r="C49" s="139"/>
      <c r="D49" s="139"/>
      <c r="E49" s="139"/>
    </row>
    <row r="50" ht="15.75" customHeight="1">
      <c r="A50" s="139"/>
      <c r="B50" s="139"/>
      <c r="C50" s="139"/>
      <c r="D50" s="139"/>
      <c r="E50" s="139"/>
    </row>
    <row r="51" ht="15.75" customHeight="1">
      <c r="A51" s="139"/>
      <c r="B51" s="139"/>
      <c r="C51" s="139"/>
      <c r="D51" s="139"/>
      <c r="E51" s="139"/>
    </row>
    <row r="52" ht="15.75" customHeight="1">
      <c r="A52" s="139"/>
      <c r="B52" s="139"/>
      <c r="C52" s="139"/>
      <c r="D52" s="139"/>
      <c r="E52" s="139"/>
    </row>
    <row r="53" ht="15.75" customHeight="1">
      <c r="A53" s="139"/>
      <c r="B53" s="139"/>
      <c r="C53" s="139"/>
      <c r="D53" s="139"/>
      <c r="E53" s="139"/>
    </row>
    <row r="54" ht="15.75" customHeight="1">
      <c r="A54" s="139"/>
      <c r="B54" s="139"/>
      <c r="C54" s="139"/>
      <c r="D54" s="139"/>
      <c r="E54" s="139"/>
    </row>
    <row r="55" ht="15.75" customHeight="1">
      <c r="A55" s="139"/>
      <c r="B55" s="139"/>
      <c r="C55" s="139"/>
      <c r="D55" s="139"/>
      <c r="E55" s="139"/>
    </row>
    <row r="56" ht="15.75" customHeight="1">
      <c r="A56" s="139"/>
      <c r="B56" s="139"/>
      <c r="C56" s="139"/>
      <c r="D56" s="139"/>
      <c r="E56" s="139"/>
    </row>
    <row r="57" ht="15.75" customHeight="1">
      <c r="A57" s="139"/>
      <c r="B57" s="139"/>
      <c r="C57" s="139"/>
      <c r="D57" s="139"/>
      <c r="E57" s="139"/>
    </row>
    <row r="58" ht="15.75" customHeight="1">
      <c r="A58" s="139"/>
      <c r="B58" s="139"/>
      <c r="C58" s="139"/>
      <c r="D58" s="139"/>
      <c r="E58" s="139"/>
    </row>
    <row r="59" ht="15.75" customHeight="1">
      <c r="A59" s="139"/>
      <c r="B59" s="139"/>
      <c r="C59" s="139"/>
      <c r="D59" s="139"/>
      <c r="E59" s="139"/>
    </row>
    <row r="60" ht="15.75" customHeight="1">
      <c r="A60" s="139"/>
      <c r="B60" s="139"/>
      <c r="C60" s="139"/>
      <c r="D60" s="139"/>
      <c r="E60" s="139"/>
    </row>
    <row r="61" ht="15.75" customHeight="1">
      <c r="A61" s="139"/>
      <c r="B61" s="139"/>
      <c r="C61" s="139"/>
      <c r="D61" s="139"/>
      <c r="E61" s="139"/>
    </row>
    <row r="62" ht="15.75" customHeight="1">
      <c r="A62" s="139"/>
      <c r="B62" s="139"/>
      <c r="C62" s="139"/>
      <c r="D62" s="139"/>
      <c r="E62" s="139"/>
    </row>
    <row r="63" ht="15.75" customHeight="1">
      <c r="A63" s="139"/>
      <c r="B63" s="139"/>
      <c r="C63" s="139"/>
      <c r="D63" s="139"/>
      <c r="E63" s="139"/>
    </row>
    <row r="64" ht="15.75" customHeight="1">
      <c r="A64" s="139"/>
      <c r="B64" s="139"/>
      <c r="C64" s="139"/>
      <c r="D64" s="139"/>
      <c r="E64" s="139"/>
    </row>
    <row r="65" ht="15.75" customHeight="1">
      <c r="A65" s="139"/>
      <c r="B65" s="139"/>
      <c r="C65" s="139"/>
      <c r="D65" s="139"/>
      <c r="E65" s="139"/>
    </row>
    <row r="66" ht="15.75" customHeight="1">
      <c r="A66" s="139"/>
      <c r="B66" s="139"/>
      <c r="C66" s="139"/>
      <c r="D66" s="139"/>
      <c r="E66" s="139"/>
    </row>
    <row r="67" ht="15.75" customHeight="1">
      <c r="A67" s="139"/>
      <c r="B67" s="139"/>
      <c r="C67" s="139"/>
      <c r="D67" s="139"/>
      <c r="E67" s="139"/>
    </row>
    <row r="68" ht="15.75" customHeight="1">
      <c r="A68" s="139"/>
      <c r="B68" s="139"/>
      <c r="C68" s="139"/>
      <c r="D68" s="139"/>
      <c r="E68" s="139"/>
    </row>
    <row r="69" ht="15.75" customHeight="1">
      <c r="A69" s="139"/>
      <c r="B69" s="139"/>
      <c r="C69" s="139"/>
      <c r="D69" s="139"/>
      <c r="E69" s="139"/>
    </row>
    <row r="70" ht="15.75" customHeight="1">
      <c r="A70" s="139"/>
      <c r="B70" s="139"/>
      <c r="C70" s="139"/>
      <c r="D70" s="139"/>
      <c r="E70" s="139"/>
    </row>
    <row r="71" ht="15.75" customHeight="1">
      <c r="A71" s="139"/>
      <c r="B71" s="139"/>
      <c r="C71" s="139"/>
      <c r="D71" s="139"/>
      <c r="E71" s="139"/>
    </row>
    <row r="72" ht="15.75" customHeight="1">
      <c r="A72" s="139"/>
      <c r="B72" s="139"/>
      <c r="C72" s="139"/>
      <c r="D72" s="139"/>
      <c r="E72" s="139"/>
    </row>
    <row r="73" ht="15.75" customHeight="1">
      <c r="A73" s="139"/>
      <c r="B73" s="139"/>
      <c r="C73" s="139"/>
      <c r="D73" s="139"/>
      <c r="E73" s="139"/>
    </row>
    <row r="74" ht="15.75" customHeight="1">
      <c r="A74" s="139"/>
      <c r="B74" s="139"/>
      <c r="C74" s="139"/>
      <c r="D74" s="139"/>
      <c r="E74" s="139"/>
    </row>
    <row r="75" ht="15.75" customHeight="1">
      <c r="A75" s="139"/>
      <c r="B75" s="139"/>
      <c r="C75" s="139"/>
      <c r="D75" s="139"/>
      <c r="E75" s="139"/>
    </row>
    <row r="76" ht="15.75" customHeight="1">
      <c r="A76" s="139"/>
      <c r="B76" s="139"/>
      <c r="C76" s="139"/>
      <c r="D76" s="139"/>
      <c r="E76" s="139"/>
    </row>
    <row r="77" ht="15.75" customHeight="1">
      <c r="A77" s="139"/>
      <c r="B77" s="139"/>
      <c r="C77" s="139"/>
      <c r="D77" s="139"/>
      <c r="E77" s="139"/>
    </row>
    <row r="78" ht="15.75" customHeight="1">
      <c r="A78" s="139"/>
      <c r="B78" s="139"/>
      <c r="C78" s="139"/>
      <c r="D78" s="139"/>
      <c r="E78" s="139"/>
    </row>
    <row r="79" ht="15.75" customHeight="1">
      <c r="A79" s="139"/>
      <c r="B79" s="139"/>
      <c r="C79" s="139"/>
      <c r="D79" s="139"/>
      <c r="E79" s="139"/>
    </row>
    <row r="80" ht="15.75" customHeight="1">
      <c r="A80" s="139"/>
      <c r="B80" s="139"/>
      <c r="C80" s="139"/>
      <c r="D80" s="139"/>
      <c r="E80" s="139"/>
    </row>
    <row r="81" ht="15.75" customHeight="1">
      <c r="A81" s="139"/>
      <c r="B81" s="139"/>
      <c r="C81" s="139"/>
      <c r="D81" s="139"/>
      <c r="E81" s="139"/>
    </row>
    <row r="82" ht="15.75" customHeight="1">
      <c r="A82" s="139"/>
      <c r="B82" s="139"/>
      <c r="C82" s="139"/>
      <c r="D82" s="139"/>
      <c r="E82" s="139"/>
    </row>
    <row r="83" ht="15.75" customHeight="1">
      <c r="A83" s="139"/>
      <c r="B83" s="139"/>
      <c r="C83" s="139"/>
      <c r="D83" s="139"/>
      <c r="E83" s="139"/>
    </row>
    <row r="84" ht="15.75" customHeight="1">
      <c r="A84" s="139"/>
      <c r="B84" s="139"/>
      <c r="C84" s="139"/>
      <c r="D84" s="139"/>
      <c r="E84" s="139"/>
    </row>
    <row r="85" ht="15.75" customHeight="1">
      <c r="A85" s="139"/>
      <c r="B85" s="139"/>
      <c r="C85" s="139"/>
      <c r="D85" s="139"/>
      <c r="E85" s="139"/>
    </row>
    <row r="86" ht="15.75" customHeight="1">
      <c r="A86" s="139"/>
      <c r="B86" s="139"/>
      <c r="C86" s="139"/>
      <c r="D86" s="139"/>
      <c r="E86" s="139"/>
    </row>
    <row r="87" ht="15.75" customHeight="1">
      <c r="A87" s="139"/>
      <c r="B87" s="139"/>
      <c r="C87" s="139"/>
      <c r="D87" s="139"/>
      <c r="E87" s="139"/>
    </row>
    <row r="88" ht="15.75" customHeight="1">
      <c r="A88" s="139"/>
      <c r="B88" s="139"/>
      <c r="C88" s="139"/>
      <c r="D88" s="139"/>
      <c r="E88" s="139"/>
    </row>
    <row r="89" ht="15.75" customHeight="1">
      <c r="A89" s="139"/>
      <c r="B89" s="139"/>
      <c r="C89" s="139"/>
      <c r="D89" s="139"/>
      <c r="E89" s="139"/>
    </row>
    <row r="90" ht="15.75" customHeight="1">
      <c r="A90" s="139"/>
      <c r="B90" s="139"/>
      <c r="C90" s="139"/>
      <c r="D90" s="139"/>
      <c r="E90" s="139"/>
    </row>
    <row r="91" ht="15.75" customHeight="1">
      <c r="A91" s="139"/>
      <c r="B91" s="139"/>
      <c r="C91" s="139"/>
      <c r="D91" s="139"/>
      <c r="E91" s="139"/>
    </row>
    <row r="92" ht="15.75" customHeight="1">
      <c r="A92" s="139"/>
      <c r="B92" s="139"/>
      <c r="C92" s="139"/>
      <c r="D92" s="139"/>
      <c r="E92" s="139"/>
    </row>
    <row r="93" ht="15.75" customHeight="1">
      <c r="A93" s="139"/>
      <c r="B93" s="139"/>
      <c r="C93" s="139"/>
      <c r="D93" s="139"/>
      <c r="E93" s="139"/>
    </row>
    <row r="94" ht="15.75" customHeight="1">
      <c r="A94" s="139"/>
      <c r="B94" s="139"/>
      <c r="C94" s="139"/>
      <c r="D94" s="139"/>
      <c r="E94" s="139"/>
    </row>
    <row r="95" ht="15.75" customHeight="1">
      <c r="A95" s="139"/>
      <c r="B95" s="139"/>
      <c r="C95" s="139"/>
      <c r="D95" s="139"/>
      <c r="E95" s="139"/>
    </row>
    <row r="96" ht="15.75" customHeight="1">
      <c r="A96" s="139"/>
      <c r="B96" s="139"/>
      <c r="C96" s="139"/>
      <c r="D96" s="139"/>
      <c r="E96" s="139"/>
    </row>
    <row r="97" ht="15.75" customHeight="1">
      <c r="A97" s="139"/>
      <c r="B97" s="139"/>
      <c r="C97" s="139"/>
      <c r="D97" s="139"/>
      <c r="E97" s="139"/>
    </row>
    <row r="98" ht="15.75" customHeight="1">
      <c r="A98" s="139"/>
      <c r="B98" s="139"/>
      <c r="C98" s="139"/>
      <c r="D98" s="139"/>
      <c r="E98" s="139"/>
    </row>
    <row r="99" ht="15.75" customHeight="1">
      <c r="A99" s="139"/>
      <c r="B99" s="139"/>
      <c r="C99" s="139"/>
      <c r="D99" s="139"/>
      <c r="E99" s="139"/>
    </row>
    <row r="100" ht="15.75" customHeight="1">
      <c r="A100" s="139"/>
      <c r="B100" s="139"/>
      <c r="C100" s="139"/>
      <c r="D100" s="139"/>
      <c r="E100" s="139"/>
    </row>
    <row r="101" ht="15.75" customHeight="1">
      <c r="A101" s="139"/>
      <c r="B101" s="139"/>
      <c r="C101" s="139"/>
      <c r="D101" s="139"/>
      <c r="E101" s="139"/>
    </row>
    <row r="102" ht="15.75" customHeight="1">
      <c r="A102" s="139"/>
      <c r="B102" s="139"/>
      <c r="C102" s="139"/>
      <c r="D102" s="139"/>
      <c r="E102" s="139"/>
    </row>
    <row r="103" ht="15.75" customHeight="1">
      <c r="A103" s="139"/>
      <c r="B103" s="139"/>
      <c r="C103" s="139"/>
      <c r="D103" s="139"/>
      <c r="E103" s="139"/>
    </row>
    <row r="104" ht="15.75" customHeight="1">
      <c r="A104" s="139"/>
      <c r="B104" s="139"/>
      <c r="C104" s="139"/>
      <c r="D104" s="139"/>
      <c r="E104" s="139"/>
    </row>
    <row r="105" ht="15.75" customHeight="1">
      <c r="A105" s="139"/>
      <c r="B105" s="139"/>
      <c r="C105" s="139"/>
      <c r="D105" s="139"/>
      <c r="E105" s="139"/>
    </row>
    <row r="106" ht="15.75" customHeight="1">
      <c r="A106" s="139"/>
      <c r="B106" s="139"/>
      <c r="C106" s="139"/>
      <c r="D106" s="139"/>
      <c r="E106" s="139"/>
    </row>
    <row r="107" ht="15.75" customHeight="1">
      <c r="A107" s="139"/>
      <c r="B107" s="139"/>
      <c r="C107" s="139"/>
      <c r="D107" s="139"/>
      <c r="E107" s="139"/>
    </row>
    <row r="108" ht="15.75" customHeight="1">
      <c r="A108" s="139"/>
      <c r="B108" s="139"/>
      <c r="C108" s="139"/>
      <c r="D108" s="139"/>
      <c r="E108" s="139"/>
    </row>
    <row r="109" ht="15.75" customHeight="1">
      <c r="A109" s="139"/>
      <c r="B109" s="139"/>
      <c r="C109" s="139"/>
      <c r="D109" s="139"/>
      <c r="E109" s="139"/>
    </row>
    <row r="110" ht="15.75" customHeight="1">
      <c r="A110" s="139"/>
      <c r="B110" s="139"/>
      <c r="C110" s="139"/>
      <c r="D110" s="139"/>
      <c r="E110" s="139"/>
    </row>
    <row r="111" ht="15.75" customHeight="1">
      <c r="A111" s="139"/>
      <c r="B111" s="139"/>
      <c r="C111" s="139"/>
      <c r="D111" s="139"/>
      <c r="E111" s="139"/>
    </row>
    <row r="112" ht="15.75" customHeight="1">
      <c r="A112" s="139"/>
      <c r="B112" s="139"/>
      <c r="C112" s="139"/>
      <c r="D112" s="139"/>
      <c r="E112" s="139"/>
    </row>
    <row r="113" ht="15.75" customHeight="1">
      <c r="A113" s="139"/>
      <c r="B113" s="139"/>
      <c r="C113" s="139"/>
      <c r="D113" s="139"/>
      <c r="E113" s="139"/>
    </row>
    <row r="114" ht="15.75" customHeight="1">
      <c r="A114" s="139"/>
      <c r="B114" s="139"/>
      <c r="C114" s="139"/>
      <c r="D114" s="139"/>
      <c r="E114" s="139"/>
    </row>
    <row r="115" ht="15.75" customHeight="1">
      <c r="A115" s="139"/>
      <c r="B115" s="139"/>
      <c r="C115" s="139"/>
      <c r="D115" s="139"/>
      <c r="E115" s="139"/>
    </row>
    <row r="116" ht="15.75" customHeight="1">
      <c r="A116" s="139"/>
      <c r="B116" s="139"/>
      <c r="C116" s="139"/>
      <c r="D116" s="139"/>
      <c r="E116" s="139"/>
    </row>
    <row r="117" ht="15.75" customHeight="1">
      <c r="A117" s="139"/>
      <c r="B117" s="139"/>
      <c r="C117" s="139"/>
      <c r="D117" s="139"/>
      <c r="E117" s="139"/>
    </row>
    <row r="118" ht="15.75" customHeight="1">
      <c r="A118" s="139"/>
      <c r="B118" s="139"/>
      <c r="C118" s="139"/>
      <c r="D118" s="139"/>
      <c r="E118" s="139"/>
    </row>
    <row r="119" ht="15.75" customHeight="1">
      <c r="A119" s="139"/>
      <c r="B119" s="139"/>
      <c r="C119" s="139"/>
      <c r="D119" s="139"/>
      <c r="E119" s="139"/>
    </row>
    <row r="120" ht="15.75" customHeight="1">
      <c r="A120" s="139"/>
      <c r="B120" s="139"/>
      <c r="C120" s="139"/>
      <c r="D120" s="139"/>
      <c r="E120" s="139"/>
    </row>
    <row r="121" ht="15.75" customHeight="1">
      <c r="A121" s="139"/>
      <c r="B121" s="139"/>
      <c r="C121" s="139"/>
      <c r="D121" s="139"/>
      <c r="E121" s="139"/>
    </row>
    <row r="122" ht="15.75" customHeight="1">
      <c r="A122" s="139"/>
      <c r="B122" s="139"/>
      <c r="C122" s="139"/>
      <c r="D122" s="139"/>
      <c r="E122" s="139"/>
    </row>
    <row r="123" ht="15.75" customHeight="1">
      <c r="A123" s="139"/>
      <c r="B123" s="139"/>
      <c r="C123" s="139"/>
      <c r="D123" s="139"/>
      <c r="E123" s="139"/>
    </row>
    <row r="124" ht="15.75" customHeight="1">
      <c r="A124" s="139"/>
      <c r="B124" s="139"/>
      <c r="C124" s="139"/>
      <c r="D124" s="139"/>
      <c r="E124" s="139"/>
    </row>
    <row r="125" ht="15.75" customHeight="1">
      <c r="A125" s="139"/>
      <c r="B125" s="139"/>
      <c r="C125" s="139"/>
      <c r="D125" s="139"/>
      <c r="E125" s="139"/>
    </row>
    <row r="126" ht="15.75" customHeight="1">
      <c r="A126" s="139"/>
      <c r="B126" s="139"/>
      <c r="C126" s="139"/>
      <c r="D126" s="139"/>
      <c r="E126" s="139"/>
    </row>
    <row r="127" ht="15.75" customHeight="1">
      <c r="A127" s="139"/>
      <c r="B127" s="139"/>
      <c r="C127" s="139"/>
      <c r="D127" s="139"/>
      <c r="E127" s="139"/>
    </row>
    <row r="128" ht="15.75" customHeight="1">
      <c r="A128" s="139"/>
      <c r="B128" s="139"/>
      <c r="C128" s="139"/>
      <c r="D128" s="139"/>
      <c r="E128" s="139"/>
    </row>
    <row r="129" ht="15.75" customHeight="1">
      <c r="A129" s="139"/>
      <c r="B129" s="139"/>
      <c r="C129" s="139"/>
      <c r="D129" s="139"/>
      <c r="E129" s="139"/>
    </row>
    <row r="130" ht="15.75" customHeight="1">
      <c r="A130" s="139"/>
      <c r="B130" s="139"/>
      <c r="C130" s="139"/>
      <c r="D130" s="139"/>
      <c r="E130" s="139"/>
    </row>
    <row r="131" ht="15.75" customHeight="1">
      <c r="A131" s="139"/>
      <c r="B131" s="139"/>
      <c r="C131" s="139"/>
      <c r="D131" s="139"/>
      <c r="E131" s="139"/>
    </row>
    <row r="132" ht="15.75" customHeight="1">
      <c r="A132" s="139"/>
      <c r="B132" s="139"/>
      <c r="C132" s="139"/>
      <c r="D132" s="139"/>
      <c r="E132" s="139"/>
    </row>
    <row r="133" ht="15.75" customHeight="1">
      <c r="A133" s="139"/>
      <c r="B133" s="139"/>
      <c r="C133" s="139"/>
      <c r="D133" s="139"/>
      <c r="E133" s="139"/>
    </row>
    <row r="134" ht="15.75" customHeight="1">
      <c r="A134" s="139"/>
      <c r="B134" s="139"/>
      <c r="C134" s="139"/>
      <c r="D134" s="139"/>
      <c r="E134" s="139"/>
    </row>
    <row r="135" ht="15.75" customHeight="1">
      <c r="A135" s="139"/>
      <c r="B135" s="139"/>
      <c r="C135" s="139"/>
      <c r="D135" s="139"/>
      <c r="E135" s="139"/>
    </row>
    <row r="136" ht="15.75" customHeight="1">
      <c r="A136" s="139"/>
      <c r="B136" s="139"/>
      <c r="C136" s="139"/>
      <c r="D136" s="139"/>
      <c r="E136" s="139"/>
    </row>
    <row r="137" ht="15.75" customHeight="1">
      <c r="A137" s="139"/>
      <c r="B137" s="139"/>
      <c r="C137" s="139"/>
      <c r="D137" s="139"/>
      <c r="E137" s="139"/>
    </row>
    <row r="138" ht="15.75" customHeight="1">
      <c r="A138" s="139"/>
      <c r="B138" s="139"/>
      <c r="C138" s="139"/>
      <c r="D138" s="139"/>
      <c r="E138" s="139"/>
    </row>
    <row r="139" ht="15.75" customHeight="1">
      <c r="A139" s="139"/>
      <c r="B139" s="139"/>
      <c r="C139" s="139"/>
      <c r="D139" s="139"/>
      <c r="E139" s="139"/>
    </row>
    <row r="140" ht="15.75" customHeight="1">
      <c r="A140" s="139"/>
      <c r="B140" s="139"/>
      <c r="C140" s="139"/>
      <c r="D140" s="139"/>
      <c r="E140" s="139"/>
    </row>
    <row r="141" ht="15.75" customHeight="1">
      <c r="A141" s="139"/>
      <c r="B141" s="139"/>
      <c r="C141" s="139"/>
      <c r="D141" s="139"/>
      <c r="E141" s="139"/>
    </row>
    <row r="142" ht="15.75" customHeight="1">
      <c r="A142" s="139"/>
      <c r="B142" s="139"/>
      <c r="C142" s="139"/>
      <c r="D142" s="139"/>
      <c r="E142" s="139"/>
    </row>
    <row r="143" ht="15.75" customHeight="1">
      <c r="A143" s="139"/>
      <c r="B143" s="139"/>
      <c r="C143" s="139"/>
      <c r="D143" s="139"/>
      <c r="E143" s="139"/>
    </row>
    <row r="144" ht="15.75" customHeight="1">
      <c r="A144" s="139"/>
      <c r="B144" s="139"/>
      <c r="C144" s="139"/>
      <c r="D144" s="139"/>
      <c r="E144" s="139"/>
    </row>
    <row r="145" ht="15.75" customHeight="1">
      <c r="A145" s="139"/>
      <c r="B145" s="139"/>
      <c r="C145" s="139"/>
      <c r="D145" s="139"/>
      <c r="E145" s="139"/>
    </row>
    <row r="146" ht="15.75" customHeight="1">
      <c r="A146" s="139"/>
      <c r="B146" s="139"/>
      <c r="C146" s="139"/>
      <c r="D146" s="139"/>
      <c r="E146" s="139"/>
    </row>
    <row r="147" ht="15.75" customHeight="1">
      <c r="A147" s="139"/>
      <c r="B147" s="139"/>
      <c r="C147" s="139"/>
      <c r="D147" s="139"/>
      <c r="E147" s="139"/>
    </row>
    <row r="148" ht="15.75" customHeight="1">
      <c r="A148" s="139"/>
      <c r="B148" s="139"/>
      <c r="C148" s="139"/>
      <c r="D148" s="139"/>
      <c r="E148" s="139"/>
    </row>
    <row r="149" ht="15.75" customHeight="1">
      <c r="A149" s="139"/>
      <c r="B149" s="139"/>
      <c r="C149" s="139"/>
      <c r="D149" s="139"/>
      <c r="E149" s="139"/>
    </row>
    <row r="150" ht="15.75" customHeight="1">
      <c r="A150" s="139"/>
      <c r="B150" s="139"/>
      <c r="C150" s="139"/>
      <c r="D150" s="139"/>
      <c r="E150" s="139"/>
    </row>
    <row r="151" ht="15.75" customHeight="1">
      <c r="A151" s="139"/>
      <c r="B151" s="139"/>
      <c r="C151" s="139"/>
      <c r="D151" s="139"/>
      <c r="E151" s="139"/>
    </row>
    <row r="152" ht="15.75" customHeight="1">
      <c r="A152" s="139"/>
      <c r="B152" s="139"/>
      <c r="C152" s="139"/>
      <c r="D152" s="139"/>
      <c r="E152" s="139"/>
    </row>
    <row r="153" ht="15.75" customHeight="1">
      <c r="A153" s="139"/>
      <c r="B153" s="139"/>
      <c r="C153" s="139"/>
      <c r="D153" s="139"/>
      <c r="E153" s="139"/>
    </row>
    <row r="154" ht="15.75" customHeight="1">
      <c r="A154" s="139"/>
      <c r="B154" s="139"/>
      <c r="C154" s="139"/>
      <c r="D154" s="139"/>
      <c r="E154" s="139"/>
    </row>
    <row r="155" ht="15.75" customHeight="1">
      <c r="A155" s="139"/>
      <c r="B155" s="139"/>
      <c r="C155" s="139"/>
      <c r="D155" s="139"/>
      <c r="E155" s="139"/>
    </row>
    <row r="156" ht="15.75" customHeight="1">
      <c r="A156" s="139"/>
      <c r="B156" s="139"/>
      <c r="C156" s="139"/>
      <c r="D156" s="139"/>
      <c r="E156" s="139"/>
    </row>
    <row r="157" ht="15.75" customHeight="1">
      <c r="A157" s="139"/>
      <c r="B157" s="139"/>
      <c r="C157" s="139"/>
      <c r="D157" s="139"/>
      <c r="E157" s="139"/>
    </row>
    <row r="158" ht="15.75" customHeight="1">
      <c r="A158" s="139"/>
      <c r="B158" s="139"/>
      <c r="C158" s="139"/>
      <c r="D158" s="139"/>
      <c r="E158" s="139"/>
    </row>
    <row r="159" ht="15.75" customHeight="1">
      <c r="A159" s="139"/>
      <c r="B159" s="139"/>
      <c r="C159" s="139"/>
      <c r="D159" s="139"/>
      <c r="E159" s="139"/>
    </row>
    <row r="160" ht="15.75" customHeight="1">
      <c r="A160" s="139"/>
      <c r="B160" s="139"/>
      <c r="C160" s="139"/>
      <c r="D160" s="139"/>
      <c r="E160" s="139"/>
    </row>
    <row r="161" ht="15.75" customHeight="1">
      <c r="A161" s="139"/>
      <c r="B161" s="139"/>
      <c r="C161" s="139"/>
      <c r="D161" s="139"/>
      <c r="E161" s="139"/>
    </row>
    <row r="162" ht="15.75" customHeight="1">
      <c r="A162" s="139"/>
      <c r="B162" s="139"/>
      <c r="C162" s="139"/>
      <c r="D162" s="139"/>
      <c r="E162" s="139"/>
    </row>
    <row r="163" ht="15.75" customHeight="1">
      <c r="A163" s="139"/>
      <c r="B163" s="139"/>
      <c r="C163" s="139"/>
      <c r="D163" s="139"/>
      <c r="E163" s="139"/>
    </row>
    <row r="164" ht="15.75" customHeight="1">
      <c r="A164" s="139"/>
      <c r="B164" s="139"/>
      <c r="C164" s="139"/>
      <c r="D164" s="139"/>
      <c r="E164" s="139"/>
    </row>
    <row r="165" ht="15.75" customHeight="1">
      <c r="A165" s="139"/>
      <c r="B165" s="139"/>
      <c r="C165" s="139"/>
      <c r="D165" s="139"/>
      <c r="E165" s="139"/>
    </row>
    <row r="166" ht="15.75" customHeight="1">
      <c r="A166" s="139"/>
      <c r="B166" s="139"/>
      <c r="C166" s="139"/>
      <c r="D166" s="139"/>
      <c r="E166" s="139"/>
    </row>
    <row r="167" ht="15.75" customHeight="1">
      <c r="A167" s="139"/>
      <c r="B167" s="139"/>
      <c r="C167" s="139"/>
      <c r="D167" s="139"/>
      <c r="E167" s="139"/>
    </row>
    <row r="168" ht="15.75" customHeight="1">
      <c r="A168" s="139"/>
      <c r="B168" s="139"/>
      <c r="C168" s="139"/>
      <c r="D168" s="139"/>
      <c r="E168" s="139"/>
    </row>
    <row r="169" ht="15.75" customHeight="1">
      <c r="A169" s="139"/>
      <c r="B169" s="139"/>
      <c r="C169" s="139"/>
      <c r="D169" s="139"/>
      <c r="E169" s="139"/>
    </row>
    <row r="170" ht="15.75" customHeight="1">
      <c r="A170" s="139"/>
      <c r="B170" s="139"/>
      <c r="C170" s="139"/>
      <c r="D170" s="139"/>
      <c r="E170" s="139"/>
    </row>
    <row r="171" ht="15.75" customHeight="1">
      <c r="A171" s="139"/>
      <c r="B171" s="139"/>
      <c r="C171" s="139"/>
      <c r="D171" s="139"/>
      <c r="E171" s="139"/>
    </row>
    <row r="172" ht="15.75" customHeight="1">
      <c r="A172" s="139"/>
      <c r="B172" s="139"/>
      <c r="C172" s="139"/>
      <c r="D172" s="139"/>
      <c r="E172" s="139"/>
    </row>
    <row r="173" ht="15.75" customHeight="1">
      <c r="A173" s="139"/>
      <c r="B173" s="139"/>
      <c r="C173" s="139"/>
      <c r="D173" s="139"/>
      <c r="E173" s="139"/>
    </row>
    <row r="174" ht="15.75" customHeight="1">
      <c r="A174" s="139"/>
      <c r="B174" s="139"/>
      <c r="C174" s="139"/>
      <c r="D174" s="139"/>
      <c r="E174" s="139"/>
    </row>
    <row r="175" ht="15.75" customHeight="1">
      <c r="A175" s="139"/>
      <c r="B175" s="139"/>
      <c r="C175" s="139"/>
      <c r="D175" s="139"/>
      <c r="E175" s="139"/>
    </row>
    <row r="176" ht="15.75" customHeight="1">
      <c r="A176" s="139"/>
      <c r="B176" s="139"/>
      <c r="C176" s="139"/>
      <c r="D176" s="139"/>
      <c r="E176" s="139"/>
    </row>
    <row r="177" ht="15.75" customHeight="1">
      <c r="A177" s="139"/>
      <c r="B177" s="139"/>
      <c r="C177" s="139"/>
      <c r="D177" s="139"/>
      <c r="E177" s="139"/>
    </row>
    <row r="178" ht="15.75" customHeight="1">
      <c r="A178" s="139"/>
      <c r="B178" s="139"/>
      <c r="C178" s="139"/>
      <c r="D178" s="139"/>
      <c r="E178" s="139"/>
    </row>
    <row r="179" ht="15.75" customHeight="1">
      <c r="A179" s="139"/>
      <c r="B179" s="139"/>
      <c r="C179" s="139"/>
      <c r="D179" s="139"/>
      <c r="E179" s="139"/>
    </row>
    <row r="180" ht="15.75" customHeight="1">
      <c r="A180" s="139"/>
      <c r="B180" s="139"/>
      <c r="C180" s="139"/>
      <c r="D180" s="139"/>
      <c r="E180" s="139"/>
    </row>
    <row r="181" ht="15.75" customHeight="1">
      <c r="A181" s="139"/>
      <c r="B181" s="139"/>
      <c r="C181" s="139"/>
      <c r="D181" s="139"/>
      <c r="E181" s="139"/>
    </row>
    <row r="182" ht="15.75" customHeight="1">
      <c r="A182" s="139"/>
      <c r="B182" s="139"/>
      <c r="C182" s="139"/>
      <c r="D182" s="139"/>
      <c r="E182" s="139"/>
    </row>
    <row r="183" ht="15.75" customHeight="1">
      <c r="A183" s="139"/>
      <c r="B183" s="139"/>
      <c r="C183" s="139"/>
      <c r="D183" s="139"/>
      <c r="E183" s="139"/>
    </row>
    <row r="184" ht="15.75" customHeight="1">
      <c r="A184" s="139"/>
      <c r="B184" s="139"/>
      <c r="C184" s="139"/>
      <c r="D184" s="139"/>
      <c r="E184" s="139"/>
    </row>
    <row r="185" ht="15.75" customHeight="1">
      <c r="A185" s="139"/>
      <c r="B185" s="139"/>
      <c r="C185" s="139"/>
      <c r="D185" s="139"/>
      <c r="E185" s="139"/>
    </row>
    <row r="186" ht="15.75" customHeight="1">
      <c r="A186" s="139"/>
      <c r="B186" s="139"/>
      <c r="C186" s="139"/>
      <c r="D186" s="139"/>
      <c r="E186" s="139"/>
    </row>
    <row r="187" ht="15.75" customHeight="1">
      <c r="A187" s="139"/>
      <c r="B187" s="139"/>
      <c r="C187" s="139"/>
      <c r="D187" s="139"/>
      <c r="E187" s="139"/>
    </row>
    <row r="188" ht="15.75" customHeight="1">
      <c r="A188" s="139"/>
      <c r="B188" s="139"/>
      <c r="C188" s="139"/>
      <c r="D188" s="139"/>
      <c r="E188" s="139"/>
    </row>
    <row r="189" ht="15.75" customHeight="1">
      <c r="A189" s="139"/>
      <c r="B189" s="139"/>
      <c r="C189" s="139"/>
      <c r="D189" s="139"/>
      <c r="E189" s="139"/>
    </row>
    <row r="190" ht="15.75" customHeight="1">
      <c r="A190" s="139"/>
      <c r="B190" s="139"/>
      <c r="C190" s="139"/>
      <c r="D190" s="139"/>
      <c r="E190" s="139"/>
    </row>
    <row r="191" ht="15.75" customHeight="1">
      <c r="A191" s="139"/>
      <c r="B191" s="139"/>
      <c r="C191" s="139"/>
      <c r="D191" s="139"/>
      <c r="E191" s="139"/>
    </row>
    <row r="192" ht="15.75" customHeight="1">
      <c r="A192" s="139"/>
      <c r="B192" s="139"/>
      <c r="C192" s="139"/>
      <c r="D192" s="139"/>
      <c r="E192" s="139"/>
    </row>
    <row r="193" ht="15.75" customHeight="1">
      <c r="A193" s="139"/>
      <c r="B193" s="139"/>
      <c r="C193" s="139"/>
      <c r="D193" s="139"/>
      <c r="E193" s="139"/>
    </row>
    <row r="194" ht="15.75" customHeight="1">
      <c r="A194" s="139"/>
      <c r="B194" s="139"/>
      <c r="C194" s="139"/>
      <c r="D194" s="139"/>
      <c r="E194" s="139"/>
    </row>
    <row r="195" ht="15.75" customHeight="1">
      <c r="A195" s="139"/>
      <c r="B195" s="139"/>
      <c r="C195" s="139"/>
      <c r="D195" s="139"/>
      <c r="E195" s="139"/>
    </row>
    <row r="196" ht="15.75" customHeight="1">
      <c r="A196" s="139"/>
      <c r="B196" s="139"/>
      <c r="C196" s="139"/>
      <c r="D196" s="139"/>
      <c r="E196" s="139"/>
    </row>
    <row r="197" ht="15.75" customHeight="1">
      <c r="A197" s="139"/>
      <c r="B197" s="139"/>
      <c r="C197" s="139"/>
      <c r="D197" s="139"/>
      <c r="E197" s="139"/>
    </row>
    <row r="198" ht="15.75" customHeight="1">
      <c r="A198" s="139"/>
      <c r="B198" s="139"/>
      <c r="C198" s="139"/>
      <c r="D198" s="139"/>
      <c r="E198" s="139"/>
    </row>
    <row r="199" ht="15.75" customHeight="1">
      <c r="A199" s="139"/>
      <c r="B199" s="139"/>
      <c r="C199" s="139"/>
      <c r="D199" s="139"/>
      <c r="E199" s="139"/>
    </row>
    <row r="200" ht="15.75" customHeight="1">
      <c r="A200" s="139"/>
      <c r="B200" s="139"/>
      <c r="C200" s="139"/>
      <c r="D200" s="139"/>
      <c r="E200" s="139"/>
    </row>
    <row r="201" ht="15.75" customHeight="1">
      <c r="A201" s="139"/>
      <c r="B201" s="139"/>
      <c r="C201" s="139"/>
      <c r="D201" s="139"/>
      <c r="E201" s="139"/>
    </row>
    <row r="202" ht="15.75" customHeight="1">
      <c r="A202" s="139"/>
      <c r="B202" s="139"/>
      <c r="C202" s="139"/>
      <c r="D202" s="139"/>
      <c r="E202" s="139"/>
    </row>
    <row r="203" ht="15.75" customHeight="1">
      <c r="A203" s="139"/>
      <c r="B203" s="139"/>
      <c r="C203" s="139"/>
      <c r="D203" s="139"/>
      <c r="E203" s="139"/>
    </row>
    <row r="204" ht="15.75" customHeight="1">
      <c r="A204" s="139"/>
      <c r="B204" s="139"/>
      <c r="C204" s="139"/>
      <c r="D204" s="139"/>
      <c r="E204" s="139"/>
    </row>
    <row r="205" ht="15.75" customHeight="1">
      <c r="A205" s="139"/>
      <c r="B205" s="139"/>
      <c r="C205" s="139"/>
      <c r="D205" s="139"/>
      <c r="E205" s="139"/>
    </row>
    <row r="206" ht="15.75" customHeight="1">
      <c r="A206" s="139"/>
      <c r="B206" s="139"/>
      <c r="C206" s="139"/>
      <c r="D206" s="139"/>
      <c r="E206" s="139"/>
    </row>
    <row r="207" ht="15.75" customHeight="1">
      <c r="A207" s="139"/>
      <c r="B207" s="139"/>
      <c r="C207" s="139"/>
      <c r="D207" s="139"/>
      <c r="E207" s="139"/>
    </row>
    <row r="208" ht="15.75" customHeight="1">
      <c r="A208" s="139"/>
      <c r="B208" s="139"/>
      <c r="C208" s="139"/>
      <c r="D208" s="139"/>
      <c r="E208" s="139"/>
    </row>
    <row r="209" ht="15.75" customHeight="1">
      <c r="A209" s="139"/>
      <c r="B209" s="139"/>
      <c r="C209" s="139"/>
      <c r="D209" s="139"/>
      <c r="E209" s="139"/>
    </row>
    <row r="210" ht="15.75" customHeight="1">
      <c r="A210" s="139"/>
      <c r="B210" s="139"/>
      <c r="C210" s="139"/>
      <c r="D210" s="139"/>
      <c r="E210" s="139"/>
    </row>
    <row r="211" ht="15.75" customHeight="1">
      <c r="A211" s="139"/>
      <c r="B211" s="139"/>
      <c r="C211" s="139"/>
      <c r="D211" s="139"/>
      <c r="E211" s="139"/>
    </row>
    <row r="212" ht="15.75" customHeight="1">
      <c r="A212" s="139"/>
      <c r="B212" s="139"/>
      <c r="C212" s="139"/>
      <c r="D212" s="139"/>
      <c r="E212" s="139"/>
    </row>
    <row r="213" ht="15.75" customHeight="1">
      <c r="A213" s="139"/>
      <c r="B213" s="139"/>
      <c r="C213" s="139"/>
      <c r="D213" s="139"/>
      <c r="E213" s="139"/>
    </row>
    <row r="214" ht="15.75" customHeight="1">
      <c r="A214" s="139"/>
      <c r="B214" s="139"/>
      <c r="C214" s="139"/>
      <c r="D214" s="139"/>
      <c r="E214" s="139"/>
    </row>
    <row r="215" ht="15.75" customHeight="1">
      <c r="A215" s="139"/>
      <c r="B215" s="139"/>
      <c r="C215" s="139"/>
      <c r="D215" s="139"/>
      <c r="E215" s="139"/>
    </row>
    <row r="216" ht="15.75" customHeight="1">
      <c r="A216" s="139"/>
      <c r="B216" s="139"/>
      <c r="C216" s="139"/>
      <c r="D216" s="139"/>
      <c r="E216" s="139"/>
    </row>
    <row r="217" ht="15.75" customHeight="1">
      <c r="A217" s="139"/>
      <c r="B217" s="139"/>
      <c r="C217" s="139"/>
      <c r="D217" s="139"/>
      <c r="E217" s="139"/>
    </row>
    <row r="218" ht="15.75" customHeight="1">
      <c r="A218" s="139"/>
      <c r="B218" s="139"/>
      <c r="C218" s="139"/>
      <c r="D218" s="139"/>
      <c r="E218" s="139"/>
    </row>
    <row r="219" ht="15.75" customHeight="1">
      <c r="A219" s="139"/>
      <c r="B219" s="139"/>
      <c r="C219" s="139"/>
      <c r="D219" s="139"/>
      <c r="E219" s="139"/>
    </row>
    <row r="220" ht="15.75" customHeight="1">
      <c r="A220" s="139"/>
      <c r="B220" s="139"/>
      <c r="C220" s="139"/>
      <c r="D220" s="139"/>
      <c r="E220" s="139"/>
    </row>
    <row r="221" ht="15.75" customHeight="1">
      <c r="A221" s="139"/>
      <c r="B221" s="139"/>
      <c r="C221" s="139"/>
      <c r="D221" s="139"/>
      <c r="E221" s="139"/>
    </row>
    <row r="222" ht="15.75" customHeight="1">
      <c r="A222" s="139"/>
      <c r="B222" s="139"/>
      <c r="C222" s="139"/>
      <c r="D222" s="139"/>
      <c r="E222" s="139"/>
    </row>
    <row r="223" ht="15.75" customHeight="1">
      <c r="A223" s="139"/>
      <c r="B223" s="139"/>
      <c r="C223" s="139"/>
      <c r="D223" s="139"/>
      <c r="E223" s="139"/>
    </row>
    <row r="224" ht="15.75" customHeight="1">
      <c r="A224" s="139"/>
      <c r="B224" s="139"/>
      <c r="C224" s="139"/>
      <c r="D224" s="139"/>
      <c r="E224" s="139"/>
    </row>
    <row r="225" ht="15.75" customHeight="1">
      <c r="A225" s="139"/>
      <c r="B225" s="139"/>
      <c r="C225" s="139"/>
      <c r="D225" s="139"/>
      <c r="E225" s="139"/>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A2"/>
    <mergeCell ref="A3:B3"/>
    <mergeCell ref="D8:E9"/>
    <mergeCell ref="D14:E14"/>
    <mergeCell ref="D17:E17"/>
    <mergeCell ref="D18:D20"/>
    <mergeCell ref="A21:A23"/>
    <mergeCell ref="D21:E23"/>
  </mergeCells>
  <dataValidations>
    <dataValidation type="list" allowBlank="1" showErrorMessage="1" sqref="C11:C13">
      <formula1>"Arable,Beef,Dairy,Fruit,Lowland grazing,Mixed (arable/livestock),Other,Pigs,Potatoes,Poultry - layers,Poultry - meat,Sheep,Upland grazing,Vegetables,Vineyard,Processing,Winery,Non-agricultural business"</formula1>
    </dataValidation>
    <dataValidation type="list" allowBlank="1" showErrorMessage="1" sqref="C14:C15">
      <formula1>"Organic,Leaf Marque,Pasture for Life,Farm Wilder,A Greener World"</formula1>
    </dataValidation>
    <dataValidation type="list" allowBlank="1" showErrorMessage="1" sqref="C21:C23">
      <formula1>"Farm,Distribution,Point of sale"</formula1>
    </dataValidation>
    <dataValidation type="list" allowBlank="1" showErrorMessage="1" sqref="C16">
      <formula1>"Sandy/light,Sandy loam,Sandy clay loam,Sandy silt loam,Loam,Medium loam,Clay loam,Clay,Heavy clay,Silty,Silty clay loam,Chalk,Peat"</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35.43"/>
    <col customWidth="1" min="2" max="2" width="37.86"/>
    <col customWidth="1" min="3" max="3" width="15.86"/>
    <col customWidth="1" min="4" max="4" width="16.71"/>
    <col customWidth="1" min="5" max="5" width="21.57"/>
    <col customWidth="1" min="6" max="6" width="112.43"/>
  </cols>
  <sheetData>
    <row r="1" ht="18.75" customHeight="1">
      <c r="A1" s="140" t="s">
        <v>119</v>
      </c>
      <c r="B1" s="141" t="s">
        <v>120</v>
      </c>
      <c r="C1" s="142"/>
      <c r="D1" s="143"/>
      <c r="E1" s="144"/>
      <c r="F1" s="145"/>
    </row>
    <row r="2" ht="18.75" customHeight="1">
      <c r="A2" s="96"/>
      <c r="B2" s="146" t="s">
        <v>121</v>
      </c>
      <c r="C2" s="147"/>
      <c r="D2" s="148"/>
      <c r="E2" s="149"/>
      <c r="F2" s="150"/>
    </row>
    <row r="3" ht="68.25" customHeight="1">
      <c r="A3" s="151" t="s">
        <v>118</v>
      </c>
      <c r="B3" s="152"/>
      <c r="C3" s="152"/>
      <c r="D3" s="153"/>
      <c r="E3" s="154"/>
      <c r="F3" s="155"/>
    </row>
    <row r="4" ht="33.0" customHeight="1">
      <c r="A4" s="156" t="s">
        <v>89</v>
      </c>
      <c r="B4" s="156" t="s">
        <v>122</v>
      </c>
      <c r="C4" s="156" t="s">
        <v>123</v>
      </c>
      <c r="D4" s="157"/>
      <c r="E4" s="158" t="s">
        <v>124</v>
      </c>
      <c r="F4" s="159" t="s">
        <v>92</v>
      </c>
    </row>
    <row r="5" ht="14.25" customHeight="1">
      <c r="A5" s="160" t="s">
        <v>125</v>
      </c>
      <c r="B5" s="161" t="s">
        <v>126</v>
      </c>
      <c r="C5" s="162"/>
      <c r="D5" s="163"/>
      <c r="E5" s="164"/>
      <c r="F5" s="165"/>
    </row>
    <row r="6" ht="14.25" customHeight="1">
      <c r="A6" s="166" t="s">
        <v>127</v>
      </c>
      <c r="B6" s="167" t="s">
        <v>128</v>
      </c>
      <c r="C6" s="167" t="s">
        <v>129</v>
      </c>
      <c r="D6" s="168"/>
      <c r="E6" s="169"/>
      <c r="F6" s="170" t="s">
        <v>130</v>
      </c>
    </row>
    <row r="7" ht="14.25" customHeight="1">
      <c r="A7" s="39"/>
      <c r="B7" s="167" t="s">
        <v>131</v>
      </c>
      <c r="C7" s="167" t="s">
        <v>129</v>
      </c>
      <c r="D7" s="168"/>
      <c r="E7" s="169"/>
      <c r="F7" s="39"/>
    </row>
    <row r="8" ht="14.25" customHeight="1">
      <c r="A8" s="39"/>
      <c r="B8" s="109" t="s">
        <v>132</v>
      </c>
      <c r="C8" s="167" t="s">
        <v>129</v>
      </c>
      <c r="D8" s="168"/>
      <c r="E8" s="169"/>
      <c r="F8" s="39"/>
    </row>
    <row r="9" ht="14.25" customHeight="1">
      <c r="A9" s="171"/>
      <c r="B9" s="172" t="s">
        <v>133</v>
      </c>
      <c r="C9" s="173" t="s">
        <v>129</v>
      </c>
      <c r="D9" s="174"/>
      <c r="E9" s="175"/>
      <c r="F9" s="39"/>
    </row>
    <row r="10" ht="14.25" customHeight="1">
      <c r="A10" s="176" t="s">
        <v>134</v>
      </c>
      <c r="B10" s="176"/>
      <c r="C10" s="176" t="s">
        <v>129</v>
      </c>
      <c r="D10" s="177"/>
      <c r="E10" s="169"/>
      <c r="F10" s="39"/>
    </row>
    <row r="11" ht="14.25" customHeight="1">
      <c r="A11" s="178" t="s">
        <v>135</v>
      </c>
      <c r="B11" s="178"/>
      <c r="C11" s="178" t="s">
        <v>129</v>
      </c>
      <c r="D11" s="179"/>
      <c r="E11" s="169"/>
      <c r="F11" s="39"/>
    </row>
    <row r="12" ht="14.25" customHeight="1">
      <c r="A12" s="178" t="s">
        <v>136</v>
      </c>
      <c r="B12" s="178"/>
      <c r="C12" s="178" t="s">
        <v>129</v>
      </c>
      <c r="D12" s="179"/>
      <c r="E12" s="169"/>
      <c r="F12" s="39"/>
    </row>
    <row r="13" ht="14.25" customHeight="1">
      <c r="A13" s="180" t="s">
        <v>137</v>
      </c>
      <c r="B13" s="180"/>
      <c r="C13" s="180" t="s">
        <v>138</v>
      </c>
      <c r="D13" s="181"/>
      <c r="E13" s="182"/>
      <c r="F13" s="42"/>
    </row>
    <row r="14" ht="14.25" customHeight="1">
      <c r="A14" s="183" t="s">
        <v>139</v>
      </c>
      <c r="B14" s="184" t="s">
        <v>140</v>
      </c>
      <c r="C14" s="185"/>
      <c r="D14" s="186"/>
      <c r="E14" s="187"/>
      <c r="F14" s="188"/>
    </row>
    <row r="15" ht="14.25" customHeight="1">
      <c r="A15" s="180" t="s">
        <v>141</v>
      </c>
      <c r="B15" s="189" t="s">
        <v>142</v>
      </c>
      <c r="C15" s="189" t="s">
        <v>57</v>
      </c>
      <c r="D15" s="190"/>
      <c r="E15" s="191"/>
      <c r="F15" s="192" t="s">
        <v>143</v>
      </c>
    </row>
    <row r="16" ht="14.25" customHeight="1">
      <c r="A16" s="39"/>
      <c r="B16" s="167"/>
      <c r="C16" s="167"/>
      <c r="D16" s="193" t="s">
        <v>144</v>
      </c>
      <c r="E16" s="121" t="s">
        <v>57</v>
      </c>
      <c r="F16" s="194"/>
    </row>
    <row r="17" ht="14.25" customHeight="1">
      <c r="A17" s="171"/>
      <c r="B17" s="195" t="s">
        <v>145</v>
      </c>
      <c r="C17" s="195"/>
      <c r="D17" s="196"/>
      <c r="E17" s="197"/>
      <c r="F17" s="198" t="s">
        <v>146</v>
      </c>
    </row>
    <row r="18" ht="14.25" customHeight="1">
      <c r="A18" s="176"/>
      <c r="B18" s="176" t="s">
        <v>147</v>
      </c>
      <c r="C18" s="176" t="s">
        <v>57</v>
      </c>
      <c r="D18" s="177"/>
      <c r="E18" s="169"/>
      <c r="F18" s="198" t="s">
        <v>148</v>
      </c>
    </row>
    <row r="19">
      <c r="A19" s="180" t="s">
        <v>149</v>
      </c>
      <c r="B19" s="180" t="s">
        <v>150</v>
      </c>
      <c r="C19" s="180" t="s">
        <v>57</v>
      </c>
      <c r="D19" s="181"/>
      <c r="E19" s="182"/>
      <c r="F19" s="199" t="s">
        <v>151</v>
      </c>
    </row>
    <row r="20" ht="14.25" customHeight="1">
      <c r="A20" s="183" t="s">
        <v>152</v>
      </c>
      <c r="B20" s="184" t="s">
        <v>153</v>
      </c>
      <c r="C20" s="185"/>
      <c r="D20" s="186"/>
      <c r="E20" s="187"/>
      <c r="F20" s="188"/>
    </row>
    <row r="21" ht="14.25" customHeight="1">
      <c r="A21" s="180" t="s">
        <v>154</v>
      </c>
      <c r="B21" s="189"/>
      <c r="C21" s="189" t="s">
        <v>138</v>
      </c>
      <c r="D21" s="190"/>
      <c r="E21" s="200"/>
      <c r="F21" s="201" t="s">
        <v>130</v>
      </c>
    </row>
    <row r="22" ht="14.25" customHeight="1">
      <c r="A22" s="171"/>
      <c r="B22" s="195"/>
      <c r="C22" s="195" t="s">
        <v>54</v>
      </c>
      <c r="D22" s="202"/>
      <c r="E22" s="169"/>
      <c r="F22" s="39"/>
    </row>
    <row r="23" ht="14.25" customHeight="1">
      <c r="A23" s="176" t="s">
        <v>155</v>
      </c>
      <c r="B23" s="176"/>
      <c r="C23" s="176" t="s">
        <v>138</v>
      </c>
      <c r="D23" s="177"/>
      <c r="E23" s="203"/>
      <c r="F23" s="39"/>
    </row>
    <row r="24" ht="14.25" customHeight="1">
      <c r="A24" s="178" t="s">
        <v>156</v>
      </c>
      <c r="B24" s="178"/>
      <c r="C24" s="178" t="s">
        <v>157</v>
      </c>
      <c r="D24" s="179"/>
      <c r="E24" s="203"/>
      <c r="F24" s="39"/>
    </row>
    <row r="25" ht="14.25" customHeight="1">
      <c r="A25" s="180" t="s">
        <v>158</v>
      </c>
      <c r="B25" s="189"/>
      <c r="C25" s="189" t="s">
        <v>138</v>
      </c>
      <c r="D25" s="190"/>
      <c r="E25" s="203"/>
      <c r="F25" s="39"/>
    </row>
    <row r="26" ht="14.25" customHeight="1">
      <c r="A26" s="171"/>
      <c r="B26" s="195"/>
      <c r="C26" s="195" t="s">
        <v>57</v>
      </c>
      <c r="D26" s="202"/>
      <c r="E26" s="203"/>
      <c r="F26" s="39"/>
    </row>
    <row r="27" ht="14.25" customHeight="1">
      <c r="A27" s="180" t="s">
        <v>159</v>
      </c>
      <c r="B27" s="189"/>
      <c r="C27" s="189" t="s">
        <v>54</v>
      </c>
      <c r="D27" s="190"/>
      <c r="E27" s="203"/>
      <c r="F27" s="39"/>
    </row>
    <row r="28" ht="14.25" customHeight="1">
      <c r="A28" s="39"/>
      <c r="B28" s="167"/>
      <c r="C28" s="167" t="s">
        <v>57</v>
      </c>
      <c r="D28" s="168"/>
      <c r="E28" s="203"/>
      <c r="F28" s="39"/>
    </row>
    <row r="29" ht="14.25" customHeight="1">
      <c r="A29" s="171"/>
      <c r="B29" s="195" t="s">
        <v>160</v>
      </c>
      <c r="C29" s="195" t="s">
        <v>57</v>
      </c>
      <c r="D29" s="202"/>
      <c r="E29" s="169"/>
      <c r="F29" s="42"/>
    </row>
    <row r="30" ht="15.75" customHeight="1">
      <c r="A30" s="180" t="s">
        <v>161</v>
      </c>
      <c r="B30" s="180" t="s">
        <v>162</v>
      </c>
      <c r="C30" s="180" t="s">
        <v>57</v>
      </c>
      <c r="D30" s="181"/>
      <c r="E30" s="182"/>
      <c r="F30" s="199" t="s">
        <v>151</v>
      </c>
    </row>
    <row r="31" ht="14.25" customHeight="1">
      <c r="A31" s="183" t="s">
        <v>163</v>
      </c>
      <c r="B31" s="184" t="s">
        <v>164</v>
      </c>
      <c r="C31" s="185"/>
      <c r="D31" s="186"/>
      <c r="E31" s="187"/>
      <c r="F31" s="188"/>
    </row>
    <row r="32" ht="14.25" customHeight="1">
      <c r="A32" s="180" t="s">
        <v>165</v>
      </c>
      <c r="B32" s="189" t="s">
        <v>166</v>
      </c>
      <c r="C32" s="189" t="s">
        <v>54</v>
      </c>
      <c r="D32" s="190"/>
      <c r="E32" s="191"/>
      <c r="F32" s="201" t="s">
        <v>130</v>
      </c>
    </row>
    <row r="33" ht="14.25" customHeight="1">
      <c r="A33" s="39"/>
      <c r="B33" s="167" t="s">
        <v>167</v>
      </c>
      <c r="C33" s="167" t="s">
        <v>54</v>
      </c>
      <c r="D33" s="168"/>
      <c r="E33" s="169"/>
      <c r="F33" s="39"/>
    </row>
    <row r="34" ht="14.25" customHeight="1">
      <c r="A34" s="171"/>
      <c r="B34" s="195" t="s">
        <v>168</v>
      </c>
      <c r="C34" s="195" t="s">
        <v>54</v>
      </c>
      <c r="D34" s="202"/>
      <c r="E34" s="169"/>
      <c r="F34" s="39"/>
    </row>
    <row r="35" ht="14.25" customHeight="1">
      <c r="A35" s="176" t="s">
        <v>169</v>
      </c>
      <c r="B35" s="176"/>
      <c r="C35" s="176" t="s">
        <v>54</v>
      </c>
      <c r="D35" s="177"/>
      <c r="E35" s="169"/>
      <c r="F35" s="42"/>
    </row>
    <row r="36" ht="14.25" customHeight="1">
      <c r="A36" s="180" t="s">
        <v>170</v>
      </c>
      <c r="B36" s="180"/>
      <c r="C36" s="180" t="s">
        <v>171</v>
      </c>
      <c r="D36" s="181"/>
      <c r="E36" s="182"/>
      <c r="F36" s="204" t="s">
        <v>172</v>
      </c>
    </row>
    <row r="37" ht="14.25" customHeight="1">
      <c r="A37" s="183" t="s">
        <v>173</v>
      </c>
      <c r="B37" s="185"/>
      <c r="C37" s="185"/>
      <c r="D37" s="186"/>
      <c r="E37" s="186"/>
      <c r="F37" s="188"/>
    </row>
    <row r="38" ht="14.25" customHeight="1">
      <c r="A38" s="205" t="s">
        <v>174</v>
      </c>
      <c r="B38" s="180"/>
      <c r="C38" s="180" t="s">
        <v>175</v>
      </c>
      <c r="D38" s="181"/>
      <c r="E38" s="206"/>
      <c r="F38" s="207"/>
    </row>
    <row r="39" ht="14.25" customHeight="1">
      <c r="A39" s="183" t="s">
        <v>176</v>
      </c>
      <c r="B39" s="185"/>
      <c r="C39" s="185"/>
      <c r="D39" s="186"/>
      <c r="E39" s="187"/>
      <c r="F39" s="188"/>
    </row>
    <row r="40" ht="14.25" customHeight="1">
      <c r="A40" s="208" t="s">
        <v>177</v>
      </c>
      <c r="B40" s="189"/>
      <c r="C40" s="189"/>
      <c r="D40" s="190"/>
      <c r="E40" s="209"/>
      <c r="F40" s="210"/>
    </row>
    <row r="41" ht="14.25" customHeight="1">
      <c r="A41" s="211" t="s">
        <v>178</v>
      </c>
      <c r="B41" s="167"/>
      <c r="C41" s="212" t="s">
        <v>179</v>
      </c>
      <c r="D41" s="168"/>
      <c r="E41" s="209"/>
      <c r="F41" s="194"/>
    </row>
    <row r="42" ht="15.75" customHeight="1">
      <c r="A42" s="213" t="s">
        <v>180</v>
      </c>
      <c r="B42" s="213"/>
      <c r="C42" s="213"/>
      <c r="D42" s="213" t="s">
        <v>181</v>
      </c>
      <c r="E42" s="214" t="s">
        <v>182</v>
      </c>
      <c r="F42" s="194"/>
    </row>
    <row r="43" ht="14.25" customHeight="1">
      <c r="A43" s="215" t="s">
        <v>183</v>
      </c>
      <c r="B43" s="216" t="s">
        <v>127</v>
      </c>
      <c r="C43" s="216"/>
      <c r="D43" s="217"/>
      <c r="E43" s="217"/>
      <c r="F43" s="218" t="s">
        <v>184</v>
      </c>
    </row>
    <row r="44" ht="14.25" customHeight="1">
      <c r="A44" s="39"/>
      <c r="B44" s="167" t="s">
        <v>134</v>
      </c>
      <c r="C44" s="167"/>
      <c r="D44" s="219"/>
      <c r="E44" s="219"/>
      <c r="F44" s="42"/>
    </row>
    <row r="45" ht="14.25" customHeight="1">
      <c r="A45" s="39"/>
      <c r="B45" s="167"/>
      <c r="C45" s="167"/>
      <c r="D45" s="220" t="s">
        <v>185</v>
      </c>
      <c r="E45" s="221"/>
      <c r="F45" s="194"/>
    </row>
    <row r="46" ht="14.25" customHeight="1">
      <c r="A46" s="171"/>
      <c r="B46" s="195" t="s">
        <v>186</v>
      </c>
      <c r="C46" s="195"/>
      <c r="D46" s="196"/>
      <c r="E46" s="222"/>
      <c r="F46" s="223" t="s">
        <v>187</v>
      </c>
    </row>
    <row r="47" ht="14.25" customHeight="1">
      <c r="A47" s="180"/>
      <c r="B47" s="176"/>
      <c r="C47" s="180"/>
      <c r="D47" s="181"/>
      <c r="E47" s="209"/>
      <c r="F47" s="209"/>
    </row>
    <row r="48" ht="14.25" customHeight="1">
      <c r="A48" s="180" t="s">
        <v>188</v>
      </c>
      <c r="B48" s="180" t="s">
        <v>189</v>
      </c>
      <c r="C48" s="189" t="s">
        <v>127</v>
      </c>
      <c r="D48" s="190"/>
      <c r="E48" s="224"/>
      <c r="F48" s="225" t="s">
        <v>190</v>
      </c>
    </row>
    <row r="49" ht="14.25" customHeight="1">
      <c r="A49" s="39"/>
      <c r="B49" s="39"/>
      <c r="C49" s="167" t="s">
        <v>134</v>
      </c>
      <c r="D49" s="168"/>
      <c r="E49" s="219"/>
      <c r="F49" s="39"/>
    </row>
    <row r="50" ht="14.25" customHeight="1">
      <c r="A50" s="39"/>
      <c r="B50" s="39"/>
      <c r="C50" s="167" t="s">
        <v>191</v>
      </c>
      <c r="D50" s="168"/>
      <c r="E50" s="219"/>
      <c r="F50" s="39"/>
    </row>
    <row r="51" ht="14.25" customHeight="1">
      <c r="A51" s="39"/>
      <c r="B51" s="171"/>
      <c r="C51" s="195" t="s">
        <v>192</v>
      </c>
      <c r="D51" s="202"/>
      <c r="E51" s="219"/>
      <c r="F51" s="39"/>
    </row>
    <row r="52" ht="14.25" customHeight="1">
      <c r="A52" s="39"/>
      <c r="B52" s="180" t="s">
        <v>193</v>
      </c>
      <c r="C52" s="189" t="s">
        <v>127</v>
      </c>
      <c r="D52" s="190"/>
      <c r="E52" s="219"/>
      <c r="F52" s="39"/>
    </row>
    <row r="53" ht="14.25" customHeight="1">
      <c r="A53" s="39"/>
      <c r="B53" s="39"/>
      <c r="C53" s="167" t="s">
        <v>134</v>
      </c>
      <c r="D53" s="168"/>
      <c r="E53" s="219"/>
      <c r="F53" s="39"/>
    </row>
    <row r="54" ht="14.25" customHeight="1">
      <c r="A54" s="39"/>
      <c r="B54" s="39"/>
      <c r="C54" s="167" t="s">
        <v>191</v>
      </c>
      <c r="D54" s="168"/>
      <c r="E54" s="219"/>
      <c r="F54" s="39"/>
    </row>
    <row r="55" ht="14.25" customHeight="1">
      <c r="A55" s="39"/>
      <c r="B55" s="171"/>
      <c r="C55" s="195" t="s">
        <v>192</v>
      </c>
      <c r="D55" s="202"/>
      <c r="E55" s="219"/>
      <c r="F55" s="39"/>
    </row>
    <row r="56" ht="14.25" customHeight="1">
      <c r="A56" s="39"/>
      <c r="B56" s="180" t="s">
        <v>194</v>
      </c>
      <c r="C56" s="189" t="s">
        <v>127</v>
      </c>
      <c r="D56" s="190"/>
      <c r="E56" s="219"/>
      <c r="F56" s="39"/>
    </row>
    <row r="57" ht="14.25" customHeight="1">
      <c r="A57" s="39"/>
      <c r="B57" s="39"/>
      <c r="C57" s="167" t="s">
        <v>134</v>
      </c>
      <c r="D57" s="168"/>
      <c r="E57" s="219"/>
      <c r="F57" s="39"/>
    </row>
    <row r="58" ht="14.25" customHeight="1">
      <c r="A58" s="39"/>
      <c r="B58" s="39"/>
      <c r="C58" s="167" t="s">
        <v>191</v>
      </c>
      <c r="D58" s="168"/>
      <c r="E58" s="219"/>
      <c r="F58" s="39"/>
    </row>
    <row r="59" ht="14.25" customHeight="1">
      <c r="A59" s="39"/>
      <c r="B59" s="171"/>
      <c r="C59" s="195" t="s">
        <v>192</v>
      </c>
      <c r="D59" s="202"/>
      <c r="E59" s="219"/>
      <c r="F59" s="39"/>
    </row>
    <row r="60" ht="14.25" customHeight="1">
      <c r="A60" s="42"/>
      <c r="B60" s="180" t="s">
        <v>195</v>
      </c>
      <c r="C60" s="180" t="s">
        <v>142</v>
      </c>
      <c r="D60" s="181"/>
      <c r="E60" s="226"/>
      <c r="F60" s="42"/>
    </row>
    <row r="61" ht="14.25" customHeight="1">
      <c r="A61" s="183" t="s">
        <v>196</v>
      </c>
      <c r="B61" s="227" t="s">
        <v>197</v>
      </c>
      <c r="C61" s="185"/>
      <c r="D61" s="186"/>
      <c r="E61" s="187"/>
      <c r="F61" s="188"/>
    </row>
    <row r="62" ht="14.25" customHeight="1">
      <c r="A62" s="176" t="s">
        <v>198</v>
      </c>
      <c r="B62" s="176"/>
      <c r="C62" s="176" t="s">
        <v>199</v>
      </c>
      <c r="D62" s="177"/>
      <c r="E62" s="191"/>
      <c r="F62" s="228" t="s">
        <v>200</v>
      </c>
    </row>
    <row r="63" ht="14.25" customHeight="1">
      <c r="A63" s="178" t="s">
        <v>201</v>
      </c>
      <c r="B63" s="178"/>
      <c r="C63" s="178" t="s">
        <v>199</v>
      </c>
      <c r="D63" s="179"/>
      <c r="E63" s="169"/>
      <c r="F63" s="42"/>
    </row>
    <row r="64" ht="14.25" customHeight="1">
      <c r="A64" s="178" t="s">
        <v>202</v>
      </c>
      <c r="B64" s="178"/>
      <c r="C64" s="178" t="s">
        <v>199</v>
      </c>
      <c r="D64" s="179"/>
      <c r="E64" s="169"/>
      <c r="F64" s="229" t="s">
        <v>203</v>
      </c>
    </row>
    <row r="65" ht="14.25" customHeight="1">
      <c r="A65" s="178" t="s">
        <v>204</v>
      </c>
      <c r="B65" s="178"/>
      <c r="C65" s="178" t="s">
        <v>199</v>
      </c>
      <c r="D65" s="179"/>
      <c r="E65" s="169"/>
      <c r="F65" s="229" t="s">
        <v>203</v>
      </c>
    </row>
    <row r="66" ht="14.25" customHeight="1">
      <c r="A66" s="180" t="s">
        <v>205</v>
      </c>
      <c r="B66" s="189" t="s">
        <v>206</v>
      </c>
      <c r="C66" s="189" t="s">
        <v>199</v>
      </c>
      <c r="D66" s="190"/>
      <c r="E66" s="169"/>
      <c r="F66" s="230" t="s">
        <v>207</v>
      </c>
    </row>
    <row r="67" ht="12.75" customHeight="1">
      <c r="A67" s="42"/>
      <c r="B67" s="166" t="s">
        <v>208</v>
      </c>
      <c r="C67" s="166" t="s">
        <v>199</v>
      </c>
      <c r="D67" s="231"/>
      <c r="E67" s="182"/>
      <c r="F67" s="42"/>
    </row>
    <row r="68" ht="14.25" customHeight="1">
      <c r="A68" s="183" t="s">
        <v>209</v>
      </c>
      <c r="B68" s="185"/>
      <c r="C68" s="185"/>
      <c r="D68" s="232"/>
      <c r="E68" s="233"/>
      <c r="F68" s="188"/>
    </row>
    <row r="69" ht="14.25" customHeight="1">
      <c r="A69" s="189"/>
      <c r="B69" s="189"/>
      <c r="C69" s="189"/>
      <c r="D69" s="234" t="s">
        <v>210</v>
      </c>
      <c r="E69" s="235" t="s">
        <v>211</v>
      </c>
      <c r="F69" s="210"/>
    </row>
    <row r="70" ht="14.25" customHeight="1">
      <c r="A70" s="166" t="s">
        <v>212</v>
      </c>
      <c r="B70" s="166"/>
      <c r="C70" s="166"/>
      <c r="D70" s="226"/>
      <c r="E70" s="182"/>
      <c r="F70" s="236" t="s">
        <v>213</v>
      </c>
    </row>
    <row r="71" ht="14.25" customHeight="1">
      <c r="A71" s="183" t="s">
        <v>214</v>
      </c>
      <c r="B71" s="227" t="s">
        <v>215</v>
      </c>
      <c r="C71" s="185"/>
      <c r="D71" s="186"/>
      <c r="E71" s="187"/>
      <c r="F71" s="188"/>
    </row>
    <row r="72" ht="14.25" customHeight="1">
      <c r="A72" s="176" t="s">
        <v>216</v>
      </c>
      <c r="B72" s="176" t="s">
        <v>217</v>
      </c>
      <c r="C72" s="176" t="s">
        <v>129</v>
      </c>
      <c r="D72" s="177"/>
      <c r="E72" s="191"/>
      <c r="F72" s="237" t="s">
        <v>218</v>
      </c>
    </row>
    <row r="73" ht="15.75" customHeight="1">
      <c r="A73" s="238"/>
      <c r="B73" s="238"/>
      <c r="C73" s="239" t="s">
        <v>219</v>
      </c>
      <c r="D73" s="239" t="s">
        <v>46</v>
      </c>
      <c r="E73" s="214" t="s">
        <v>220</v>
      </c>
      <c r="F73" s="194"/>
    </row>
    <row r="74" ht="14.25" customHeight="1">
      <c r="A74" s="166" t="s">
        <v>221</v>
      </c>
      <c r="B74" s="167" t="s">
        <v>222</v>
      </c>
      <c r="C74" s="240"/>
      <c r="D74" s="241"/>
      <c r="E74" s="242">
        <f t="shared" ref="E74:E116" si="1">C74*D74</f>
        <v>0</v>
      </c>
      <c r="F74" s="243" t="s">
        <v>223</v>
      </c>
    </row>
    <row r="75" ht="14.25" customHeight="1">
      <c r="A75" s="39"/>
      <c r="B75" s="167" t="s">
        <v>224</v>
      </c>
      <c r="C75" s="240"/>
      <c r="D75" s="241"/>
      <c r="E75" s="242">
        <f t="shared" si="1"/>
        <v>0</v>
      </c>
      <c r="F75" s="135"/>
    </row>
    <row r="76" ht="14.25" customHeight="1">
      <c r="A76" s="39"/>
      <c r="B76" s="167" t="s">
        <v>225</v>
      </c>
      <c r="C76" s="240"/>
      <c r="D76" s="241"/>
      <c r="E76" s="242">
        <f t="shared" si="1"/>
        <v>0</v>
      </c>
      <c r="F76" s="135"/>
    </row>
    <row r="77" ht="14.25" customHeight="1">
      <c r="A77" s="39"/>
      <c r="B77" s="244" t="s">
        <v>226</v>
      </c>
      <c r="C77" s="240"/>
      <c r="D77" s="241"/>
      <c r="E77" s="242">
        <f t="shared" si="1"/>
        <v>0</v>
      </c>
      <c r="F77" s="135"/>
    </row>
    <row r="78" ht="14.25" customHeight="1">
      <c r="A78" s="39"/>
      <c r="B78" s="244" t="s">
        <v>227</v>
      </c>
      <c r="C78" s="240"/>
      <c r="D78" s="241"/>
      <c r="E78" s="242">
        <f t="shared" si="1"/>
        <v>0</v>
      </c>
      <c r="F78" s="135"/>
    </row>
    <row r="79" ht="14.25" customHeight="1">
      <c r="A79" s="39"/>
      <c r="B79" s="167" t="s">
        <v>228</v>
      </c>
      <c r="C79" s="240"/>
      <c r="D79" s="241"/>
      <c r="E79" s="242">
        <f t="shared" si="1"/>
        <v>0</v>
      </c>
      <c r="F79" s="135"/>
    </row>
    <row r="80" ht="14.25" customHeight="1">
      <c r="A80" s="39"/>
      <c r="B80" s="167" t="s">
        <v>229</v>
      </c>
      <c r="C80" s="240"/>
      <c r="D80" s="241"/>
      <c r="E80" s="242">
        <f t="shared" si="1"/>
        <v>0</v>
      </c>
      <c r="F80" s="135"/>
    </row>
    <row r="81" ht="14.25" customHeight="1">
      <c r="A81" s="39"/>
      <c r="B81" s="167" t="s">
        <v>230</v>
      </c>
      <c r="C81" s="240"/>
      <c r="D81" s="241"/>
      <c r="E81" s="242">
        <f t="shared" si="1"/>
        <v>0</v>
      </c>
      <c r="F81" s="135"/>
    </row>
    <row r="82" ht="14.25" customHeight="1">
      <c r="A82" s="39"/>
      <c r="B82" s="167" t="s">
        <v>231</v>
      </c>
      <c r="C82" s="240"/>
      <c r="D82" s="241"/>
      <c r="E82" s="242">
        <f t="shared" si="1"/>
        <v>0</v>
      </c>
      <c r="F82" s="135"/>
    </row>
    <row r="83" ht="14.25" customHeight="1">
      <c r="A83" s="39"/>
      <c r="B83" s="167" t="s">
        <v>232</v>
      </c>
      <c r="C83" s="240"/>
      <c r="D83" s="241"/>
      <c r="E83" s="242">
        <f t="shared" si="1"/>
        <v>0</v>
      </c>
      <c r="F83" s="135"/>
    </row>
    <row r="84" ht="14.25" customHeight="1">
      <c r="A84" s="39"/>
      <c r="B84" s="167" t="s">
        <v>233</v>
      </c>
      <c r="C84" s="240"/>
      <c r="D84" s="241"/>
      <c r="E84" s="242">
        <f t="shared" si="1"/>
        <v>0</v>
      </c>
      <c r="F84" s="135"/>
    </row>
    <row r="85" ht="14.25" customHeight="1">
      <c r="A85" s="39"/>
      <c r="B85" s="167" t="s">
        <v>234</v>
      </c>
      <c r="C85" s="240"/>
      <c r="D85" s="241"/>
      <c r="E85" s="242">
        <f t="shared" si="1"/>
        <v>0</v>
      </c>
      <c r="F85" s="135"/>
    </row>
    <row r="86" ht="14.25" customHeight="1">
      <c r="A86" s="39"/>
      <c r="B86" s="167" t="s">
        <v>235</v>
      </c>
      <c r="C86" s="240"/>
      <c r="D86" s="241"/>
      <c r="E86" s="242">
        <f t="shared" si="1"/>
        <v>0</v>
      </c>
      <c r="F86" s="135"/>
    </row>
    <row r="87" ht="14.25" customHeight="1">
      <c r="A87" s="39"/>
      <c r="B87" s="167" t="s">
        <v>236</v>
      </c>
      <c r="C87" s="240"/>
      <c r="D87" s="241"/>
      <c r="E87" s="242">
        <f t="shared" si="1"/>
        <v>0</v>
      </c>
      <c r="F87" s="135"/>
    </row>
    <row r="88" ht="14.25" customHeight="1">
      <c r="A88" s="39"/>
      <c r="B88" s="167" t="s">
        <v>237</v>
      </c>
      <c r="C88" s="240"/>
      <c r="D88" s="241"/>
      <c r="E88" s="242">
        <f t="shared" si="1"/>
        <v>0</v>
      </c>
      <c r="F88" s="135"/>
    </row>
    <row r="89" ht="14.25" customHeight="1">
      <c r="A89" s="39"/>
      <c r="B89" s="167" t="s">
        <v>238</v>
      </c>
      <c r="C89" s="240"/>
      <c r="D89" s="241"/>
      <c r="E89" s="242">
        <f t="shared" si="1"/>
        <v>0</v>
      </c>
      <c r="F89" s="135"/>
    </row>
    <row r="90" ht="14.25" customHeight="1">
      <c r="A90" s="39"/>
      <c r="B90" s="244" t="s">
        <v>239</v>
      </c>
      <c r="C90" s="240"/>
      <c r="D90" s="241"/>
      <c r="E90" s="242">
        <f t="shared" si="1"/>
        <v>0</v>
      </c>
      <c r="F90" s="135"/>
    </row>
    <row r="91" ht="14.25" customHeight="1">
      <c r="A91" s="39"/>
      <c r="B91" s="244" t="s">
        <v>240</v>
      </c>
      <c r="C91" s="240"/>
      <c r="D91" s="241"/>
      <c r="E91" s="242">
        <f t="shared" si="1"/>
        <v>0</v>
      </c>
      <c r="F91" s="135"/>
    </row>
    <row r="92" ht="14.25" customHeight="1">
      <c r="A92" s="39"/>
      <c r="B92" s="167" t="s">
        <v>241</v>
      </c>
      <c r="C92" s="240"/>
      <c r="D92" s="241"/>
      <c r="E92" s="242">
        <f t="shared" si="1"/>
        <v>0</v>
      </c>
      <c r="F92" s="135"/>
    </row>
    <row r="93" ht="14.25" customHeight="1">
      <c r="A93" s="39"/>
      <c r="B93" s="167" t="s">
        <v>242</v>
      </c>
      <c r="C93" s="240"/>
      <c r="D93" s="241"/>
      <c r="E93" s="242">
        <f t="shared" si="1"/>
        <v>0</v>
      </c>
      <c r="F93" s="135"/>
    </row>
    <row r="94" ht="14.25" customHeight="1">
      <c r="A94" s="39"/>
      <c r="B94" s="167" t="s">
        <v>243</v>
      </c>
      <c r="C94" s="240"/>
      <c r="D94" s="241"/>
      <c r="E94" s="242">
        <f t="shared" si="1"/>
        <v>0</v>
      </c>
      <c r="F94" s="135"/>
    </row>
    <row r="95" ht="14.25" customHeight="1">
      <c r="A95" s="39"/>
      <c r="B95" s="167" t="s">
        <v>244</v>
      </c>
      <c r="C95" s="240"/>
      <c r="D95" s="241"/>
      <c r="E95" s="242">
        <f t="shared" si="1"/>
        <v>0</v>
      </c>
      <c r="F95" s="135"/>
    </row>
    <row r="96" ht="14.25" customHeight="1">
      <c r="A96" s="39"/>
      <c r="B96" s="244" t="s">
        <v>245</v>
      </c>
      <c r="C96" s="240"/>
      <c r="D96" s="241"/>
      <c r="E96" s="242">
        <f t="shared" si="1"/>
        <v>0</v>
      </c>
      <c r="F96" s="135"/>
    </row>
    <row r="97" ht="14.25" customHeight="1">
      <c r="A97" s="39"/>
      <c r="B97" s="244" t="s">
        <v>246</v>
      </c>
      <c r="C97" s="240"/>
      <c r="D97" s="241"/>
      <c r="E97" s="242">
        <f t="shared" si="1"/>
        <v>0</v>
      </c>
      <c r="F97" s="135"/>
    </row>
    <row r="98" ht="14.25" customHeight="1">
      <c r="A98" s="39"/>
      <c r="B98" s="167" t="s">
        <v>247</v>
      </c>
      <c r="C98" s="240"/>
      <c r="D98" s="241"/>
      <c r="E98" s="242">
        <f t="shared" si="1"/>
        <v>0</v>
      </c>
      <c r="F98" s="135"/>
    </row>
    <row r="99" ht="14.25" customHeight="1">
      <c r="A99" s="39"/>
      <c r="B99" s="167" t="s">
        <v>248</v>
      </c>
      <c r="C99" s="240"/>
      <c r="D99" s="241"/>
      <c r="E99" s="242">
        <f t="shared" si="1"/>
        <v>0</v>
      </c>
      <c r="F99" s="135"/>
    </row>
    <row r="100" ht="14.25" customHeight="1">
      <c r="A100" s="39"/>
      <c r="B100" s="167" t="s">
        <v>249</v>
      </c>
      <c r="C100" s="240"/>
      <c r="D100" s="241"/>
      <c r="E100" s="242">
        <f t="shared" si="1"/>
        <v>0</v>
      </c>
      <c r="F100" s="135"/>
    </row>
    <row r="101" ht="14.25" customHeight="1">
      <c r="A101" s="39"/>
      <c r="B101" s="167" t="s">
        <v>250</v>
      </c>
      <c r="C101" s="240"/>
      <c r="D101" s="241"/>
      <c r="E101" s="242">
        <f t="shared" si="1"/>
        <v>0</v>
      </c>
      <c r="F101" s="135"/>
    </row>
    <row r="102" ht="14.25" customHeight="1">
      <c r="A102" s="39"/>
      <c r="B102" s="167" t="s">
        <v>251</v>
      </c>
      <c r="C102" s="240"/>
      <c r="D102" s="241"/>
      <c r="E102" s="242">
        <f t="shared" si="1"/>
        <v>0</v>
      </c>
      <c r="F102" s="135"/>
    </row>
    <row r="103" ht="14.25" customHeight="1">
      <c r="A103" s="39"/>
      <c r="B103" s="167" t="s">
        <v>252</v>
      </c>
      <c r="C103" s="240"/>
      <c r="D103" s="241"/>
      <c r="E103" s="242">
        <f t="shared" si="1"/>
        <v>0</v>
      </c>
      <c r="F103" s="135"/>
    </row>
    <row r="104" ht="14.25" customHeight="1">
      <c r="A104" s="39"/>
      <c r="B104" s="167" t="s">
        <v>253</v>
      </c>
      <c r="C104" s="240"/>
      <c r="D104" s="241"/>
      <c r="E104" s="242">
        <f t="shared" si="1"/>
        <v>0</v>
      </c>
      <c r="F104" s="135"/>
    </row>
    <row r="105" ht="14.25" customHeight="1">
      <c r="A105" s="39"/>
      <c r="B105" s="167" t="s">
        <v>254</v>
      </c>
      <c r="C105" s="240"/>
      <c r="D105" s="241"/>
      <c r="E105" s="242">
        <f t="shared" si="1"/>
        <v>0</v>
      </c>
      <c r="F105" s="135"/>
    </row>
    <row r="106" ht="14.25" customHeight="1">
      <c r="A106" s="39"/>
      <c r="B106" s="167" t="s">
        <v>255</v>
      </c>
      <c r="C106" s="240"/>
      <c r="D106" s="241"/>
      <c r="E106" s="242">
        <f t="shared" si="1"/>
        <v>0</v>
      </c>
      <c r="F106" s="135"/>
    </row>
    <row r="107" ht="15.75" customHeight="1">
      <c r="A107" s="39"/>
      <c r="B107" s="167" t="s">
        <v>256</v>
      </c>
      <c r="C107" s="245"/>
      <c r="D107" s="246"/>
      <c r="E107" s="242">
        <f t="shared" si="1"/>
        <v>0</v>
      </c>
      <c r="F107" s="135"/>
    </row>
    <row r="108" ht="14.25" customHeight="1">
      <c r="A108" s="39"/>
      <c r="B108" s="244" t="s">
        <v>257</v>
      </c>
      <c r="C108" s="247"/>
      <c r="D108" s="248"/>
      <c r="E108" s="242">
        <f t="shared" si="1"/>
        <v>0</v>
      </c>
      <c r="F108" s="135"/>
    </row>
    <row r="109" ht="14.25" customHeight="1">
      <c r="A109" s="39"/>
      <c r="B109" s="244" t="s">
        <v>258</v>
      </c>
      <c r="C109" s="247"/>
      <c r="D109" s="248"/>
      <c r="E109" s="242">
        <f t="shared" si="1"/>
        <v>0</v>
      </c>
      <c r="F109" s="135"/>
    </row>
    <row r="110" ht="14.25" customHeight="1">
      <c r="A110" s="39"/>
      <c r="B110" s="167" t="s">
        <v>259</v>
      </c>
      <c r="C110" s="247"/>
      <c r="D110" s="248"/>
      <c r="E110" s="242">
        <f t="shared" si="1"/>
        <v>0</v>
      </c>
      <c r="F110" s="135"/>
    </row>
    <row r="111" ht="14.25" customHeight="1">
      <c r="A111" s="39"/>
      <c r="B111" s="167" t="s">
        <v>260</v>
      </c>
      <c r="C111" s="247"/>
      <c r="D111" s="248"/>
      <c r="E111" s="242">
        <f t="shared" si="1"/>
        <v>0</v>
      </c>
      <c r="F111" s="135"/>
    </row>
    <row r="112" ht="14.25" customHeight="1">
      <c r="A112" s="39"/>
      <c r="B112" s="167" t="s">
        <v>261</v>
      </c>
      <c r="C112" s="247"/>
      <c r="D112" s="248"/>
      <c r="E112" s="242">
        <f t="shared" si="1"/>
        <v>0</v>
      </c>
      <c r="F112" s="135"/>
    </row>
    <row r="113" ht="14.25" customHeight="1">
      <c r="A113" s="39"/>
      <c r="B113" s="167" t="s">
        <v>262</v>
      </c>
      <c r="C113" s="247"/>
      <c r="D113" s="248"/>
      <c r="E113" s="242">
        <f t="shared" si="1"/>
        <v>0</v>
      </c>
      <c r="F113" s="135"/>
    </row>
    <row r="114" ht="14.25" customHeight="1">
      <c r="A114" s="39"/>
      <c r="B114" s="167" t="s">
        <v>263</v>
      </c>
      <c r="C114" s="247"/>
      <c r="D114" s="248"/>
      <c r="E114" s="242">
        <f t="shared" si="1"/>
        <v>0</v>
      </c>
      <c r="F114" s="135"/>
    </row>
    <row r="115" ht="14.25" customHeight="1">
      <c r="A115" s="39"/>
      <c r="B115" s="167" t="s">
        <v>264</v>
      </c>
      <c r="C115" s="247"/>
      <c r="D115" s="248"/>
      <c r="E115" s="242">
        <f t="shared" si="1"/>
        <v>0</v>
      </c>
      <c r="F115" s="135"/>
    </row>
    <row r="116" ht="14.25" customHeight="1">
      <c r="A116" s="171"/>
      <c r="B116" s="249" t="s">
        <v>265</v>
      </c>
      <c r="C116" s="250"/>
      <c r="D116" s="251"/>
      <c r="E116" s="242">
        <f t="shared" si="1"/>
        <v>0</v>
      </c>
      <c r="F116" s="15"/>
    </row>
    <row r="117" ht="14.25" customHeight="1">
      <c r="A117" s="215" t="s">
        <v>266</v>
      </c>
      <c r="B117" s="216" t="s">
        <v>267</v>
      </c>
      <c r="C117" s="216" t="s">
        <v>268</v>
      </c>
      <c r="D117" s="216"/>
      <c r="E117" s="191"/>
      <c r="F117" s="252" t="s">
        <v>269</v>
      </c>
    </row>
    <row r="118" ht="14.25" customHeight="1">
      <c r="A118" s="39"/>
      <c r="B118" s="167" t="s">
        <v>270</v>
      </c>
      <c r="C118" s="167" t="s">
        <v>268</v>
      </c>
      <c r="D118" s="167"/>
      <c r="E118" s="169"/>
      <c r="F118" s="39"/>
    </row>
    <row r="119" ht="14.25" customHeight="1">
      <c r="A119" s="42"/>
      <c r="B119" s="166" t="s">
        <v>271</v>
      </c>
      <c r="C119" s="166" t="s">
        <v>268</v>
      </c>
      <c r="D119" s="166"/>
      <c r="E119" s="182"/>
      <c r="F119" s="42"/>
    </row>
    <row r="120" ht="12.75" customHeight="1">
      <c r="A120" s="253"/>
      <c r="B120" s="253"/>
      <c r="C120" s="253"/>
      <c r="D120" s="254"/>
      <c r="E120" s="255"/>
      <c r="F120" s="256"/>
    </row>
    <row r="121" ht="12.75" customHeight="1">
      <c r="A121" s="257"/>
      <c r="B121" s="257"/>
      <c r="C121" s="257"/>
      <c r="D121" s="258"/>
      <c r="E121" s="259"/>
      <c r="F121" s="260"/>
    </row>
    <row r="122" ht="12.75" customHeight="1">
      <c r="A122" s="257"/>
      <c r="B122" s="257"/>
      <c r="C122" s="257"/>
      <c r="D122" s="258"/>
      <c r="E122" s="259"/>
      <c r="F122" s="260"/>
    </row>
    <row r="123" ht="12.75" customHeight="1">
      <c r="A123" s="257"/>
      <c r="B123" s="257"/>
      <c r="C123" s="257"/>
      <c r="D123" s="258"/>
      <c r="E123" s="259"/>
      <c r="F123" s="260"/>
    </row>
    <row r="124" ht="12.75" customHeight="1">
      <c r="A124" s="257"/>
      <c r="B124" s="257"/>
      <c r="C124" s="257"/>
      <c r="D124" s="258"/>
      <c r="E124" s="259"/>
      <c r="F124" s="260"/>
    </row>
    <row r="125" ht="12.75" customHeight="1">
      <c r="A125" s="257"/>
      <c r="B125" s="257"/>
      <c r="C125" s="257"/>
      <c r="D125" s="258"/>
      <c r="E125" s="259"/>
      <c r="F125" s="260"/>
    </row>
    <row r="126" ht="12.75" customHeight="1">
      <c r="A126" s="257"/>
      <c r="B126" s="257"/>
      <c r="C126" s="257"/>
      <c r="D126" s="258"/>
      <c r="E126" s="259"/>
      <c r="F126" s="260"/>
    </row>
    <row r="127" ht="12.75" customHeight="1">
      <c r="A127" s="257"/>
      <c r="B127" s="257"/>
      <c r="C127" s="257"/>
      <c r="D127" s="258"/>
      <c r="E127" s="259"/>
      <c r="F127" s="260"/>
    </row>
    <row r="128" ht="12.75" customHeight="1">
      <c r="A128" s="257"/>
      <c r="B128" s="257"/>
      <c r="C128" s="257"/>
      <c r="D128" s="258"/>
      <c r="E128" s="259"/>
      <c r="F128" s="260"/>
    </row>
    <row r="129" ht="12.75" customHeight="1">
      <c r="A129" s="257"/>
      <c r="B129" s="257"/>
      <c r="C129" s="257"/>
      <c r="D129" s="258"/>
      <c r="E129" s="259"/>
      <c r="F129" s="260"/>
    </row>
    <row r="130" ht="12.75" customHeight="1">
      <c r="A130" s="257"/>
      <c r="B130" s="257"/>
      <c r="C130" s="257"/>
      <c r="D130" s="258"/>
      <c r="E130" s="259"/>
      <c r="F130" s="260"/>
    </row>
    <row r="131" ht="12.75" customHeight="1">
      <c r="A131" s="257"/>
      <c r="B131" s="257"/>
      <c r="C131" s="257"/>
      <c r="D131" s="258"/>
      <c r="E131" s="259"/>
      <c r="F131" s="260"/>
    </row>
    <row r="132" ht="12.75" customHeight="1">
      <c r="A132" s="257"/>
      <c r="B132" s="257"/>
      <c r="C132" s="257"/>
      <c r="D132" s="258"/>
      <c r="E132" s="259"/>
      <c r="F132" s="260"/>
    </row>
    <row r="133" ht="12.75" customHeight="1">
      <c r="A133" s="257"/>
      <c r="B133" s="257"/>
      <c r="C133" s="257"/>
      <c r="D133" s="258"/>
      <c r="E133" s="259"/>
      <c r="F133" s="260"/>
    </row>
    <row r="134" ht="12.75" customHeight="1">
      <c r="A134" s="257"/>
      <c r="B134" s="257"/>
      <c r="C134" s="257"/>
      <c r="D134" s="258"/>
      <c r="E134" s="259"/>
      <c r="F134" s="260"/>
    </row>
    <row r="135" ht="12.75" customHeight="1">
      <c r="A135" s="257"/>
      <c r="B135" s="257"/>
      <c r="C135" s="257"/>
      <c r="D135" s="258"/>
      <c r="E135" s="259"/>
      <c r="F135" s="260"/>
    </row>
    <row r="136" ht="12.75" customHeight="1">
      <c r="A136" s="257"/>
      <c r="B136" s="257"/>
      <c r="C136" s="257"/>
      <c r="D136" s="258"/>
      <c r="E136" s="259"/>
      <c r="F136" s="260"/>
    </row>
    <row r="137" ht="12.75" customHeight="1">
      <c r="A137" s="257"/>
      <c r="B137" s="257"/>
      <c r="C137" s="257"/>
      <c r="D137" s="258"/>
      <c r="E137" s="259"/>
      <c r="F137" s="260"/>
    </row>
    <row r="138" ht="12.75" customHeight="1">
      <c r="A138" s="257"/>
      <c r="B138" s="257"/>
      <c r="C138" s="257"/>
      <c r="D138" s="258"/>
      <c r="E138" s="259"/>
      <c r="F138" s="260"/>
    </row>
    <row r="139" ht="12.75" customHeight="1">
      <c r="A139" s="257"/>
      <c r="B139" s="257"/>
      <c r="C139" s="257"/>
      <c r="D139" s="258"/>
      <c r="E139" s="259"/>
      <c r="F139" s="260"/>
    </row>
    <row r="140" ht="12.75" customHeight="1">
      <c r="A140" s="257"/>
      <c r="B140" s="257"/>
      <c r="C140" s="257"/>
      <c r="D140" s="258"/>
      <c r="E140" s="259"/>
      <c r="F140" s="260"/>
    </row>
    <row r="141" ht="12.75" customHeight="1">
      <c r="A141" s="257"/>
      <c r="B141" s="257"/>
      <c r="C141" s="257"/>
      <c r="D141" s="258"/>
      <c r="E141" s="259"/>
      <c r="F141" s="260"/>
    </row>
    <row r="142" ht="12.75" customHeight="1">
      <c r="A142" s="257"/>
      <c r="B142" s="257"/>
      <c r="C142" s="257"/>
      <c r="D142" s="258"/>
      <c r="E142" s="259"/>
      <c r="F142" s="260"/>
    </row>
    <row r="143" ht="12.75" customHeight="1">
      <c r="A143" s="257"/>
      <c r="B143" s="257"/>
      <c r="C143" s="257"/>
      <c r="D143" s="258"/>
      <c r="E143" s="259"/>
      <c r="F143" s="260"/>
    </row>
    <row r="144" ht="12.75" customHeight="1">
      <c r="A144" s="257"/>
      <c r="B144" s="257"/>
      <c r="C144" s="257"/>
      <c r="D144" s="258"/>
      <c r="E144" s="259"/>
      <c r="F144" s="260"/>
    </row>
    <row r="145" ht="12.75" customHeight="1">
      <c r="A145" s="257"/>
      <c r="B145" s="257"/>
      <c r="C145" s="257"/>
      <c r="D145" s="258"/>
      <c r="E145" s="259"/>
      <c r="F145" s="260"/>
    </row>
    <row r="146" ht="12.75" customHeight="1">
      <c r="A146" s="257"/>
      <c r="B146" s="257"/>
      <c r="C146" s="257"/>
      <c r="D146" s="258"/>
      <c r="E146" s="259"/>
      <c r="F146" s="260"/>
    </row>
    <row r="147" ht="12.75" customHeight="1">
      <c r="A147" s="257"/>
      <c r="B147" s="257"/>
      <c r="C147" s="257"/>
      <c r="D147" s="258"/>
      <c r="E147" s="259"/>
      <c r="F147" s="260"/>
    </row>
    <row r="148" ht="12.75" customHeight="1">
      <c r="A148" s="257"/>
      <c r="B148" s="257"/>
      <c r="C148" s="257"/>
      <c r="D148" s="258"/>
      <c r="E148" s="259"/>
      <c r="F148" s="260"/>
    </row>
    <row r="149" ht="12.75" customHeight="1">
      <c r="A149" s="257"/>
      <c r="B149" s="257"/>
      <c r="C149" s="257"/>
      <c r="D149" s="258"/>
      <c r="E149" s="259"/>
      <c r="F149" s="260"/>
    </row>
    <row r="150" ht="12.75" customHeight="1">
      <c r="A150" s="257"/>
      <c r="B150" s="257"/>
      <c r="C150" s="257"/>
      <c r="D150" s="258"/>
      <c r="E150" s="259"/>
      <c r="F150" s="260"/>
    </row>
    <row r="151" ht="12.75" customHeight="1">
      <c r="A151" s="257"/>
      <c r="B151" s="257"/>
      <c r="C151" s="257"/>
      <c r="D151" s="258"/>
      <c r="E151" s="259"/>
      <c r="F151" s="260"/>
    </row>
    <row r="152" ht="12.75" customHeight="1">
      <c r="A152" s="257"/>
      <c r="B152" s="257"/>
      <c r="C152" s="257"/>
      <c r="D152" s="258"/>
      <c r="E152" s="259"/>
      <c r="F152" s="260"/>
    </row>
    <row r="153" ht="12.75" customHeight="1">
      <c r="A153" s="257"/>
      <c r="B153" s="257"/>
      <c r="C153" s="257"/>
      <c r="D153" s="258"/>
      <c r="E153" s="259"/>
      <c r="F153" s="260"/>
    </row>
    <row r="154" ht="12.75" customHeight="1">
      <c r="A154" s="257"/>
      <c r="B154" s="257"/>
      <c r="C154" s="257"/>
      <c r="D154" s="258"/>
      <c r="E154" s="259"/>
      <c r="F154" s="260"/>
    </row>
    <row r="155" ht="12.75" customHeight="1">
      <c r="A155" s="257"/>
      <c r="B155" s="257"/>
      <c r="C155" s="257"/>
      <c r="D155" s="258"/>
      <c r="E155" s="259"/>
      <c r="F155" s="260"/>
    </row>
    <row r="156" ht="12.75" customHeight="1">
      <c r="A156" s="257"/>
      <c r="B156" s="257"/>
      <c r="C156" s="257"/>
      <c r="D156" s="258"/>
      <c r="E156" s="259"/>
      <c r="F156" s="260"/>
    </row>
    <row r="157" ht="12.75" customHeight="1">
      <c r="A157" s="261"/>
      <c r="B157" s="261"/>
      <c r="C157" s="261"/>
      <c r="D157" s="262"/>
      <c r="E157" s="263"/>
      <c r="F157" s="264"/>
    </row>
    <row r="158" ht="12.75" customHeight="1">
      <c r="A158" s="261"/>
      <c r="B158" s="261"/>
      <c r="C158" s="261"/>
      <c r="D158" s="262"/>
      <c r="E158" s="263"/>
      <c r="F158" s="264"/>
    </row>
    <row r="159" ht="12.75" customHeight="1">
      <c r="A159" s="261"/>
      <c r="B159" s="261"/>
      <c r="C159" s="261"/>
      <c r="D159" s="262"/>
      <c r="E159" s="263"/>
      <c r="F159" s="264"/>
    </row>
    <row r="160" ht="12.75" customHeight="1">
      <c r="A160" s="261"/>
      <c r="B160" s="261"/>
      <c r="C160" s="261"/>
      <c r="D160" s="262"/>
      <c r="E160" s="263"/>
      <c r="F160" s="264"/>
    </row>
    <row r="161" ht="12.75" customHeight="1">
      <c r="A161" s="261"/>
      <c r="B161" s="261"/>
      <c r="C161" s="261"/>
      <c r="D161" s="262"/>
      <c r="E161" s="263"/>
      <c r="F161" s="264"/>
    </row>
    <row r="162" ht="12.75" customHeight="1">
      <c r="A162" s="261"/>
      <c r="B162" s="261"/>
      <c r="C162" s="261"/>
      <c r="D162" s="262"/>
      <c r="E162" s="263"/>
      <c r="F162" s="264"/>
    </row>
    <row r="163" ht="12.75" customHeight="1">
      <c r="A163" s="261"/>
      <c r="B163" s="261"/>
      <c r="C163" s="261"/>
      <c r="D163" s="262"/>
      <c r="E163" s="263"/>
      <c r="F163" s="264"/>
    </row>
    <row r="164" ht="12.75" customHeight="1">
      <c r="A164" s="261"/>
      <c r="B164" s="261"/>
      <c r="C164" s="261"/>
      <c r="D164" s="262"/>
      <c r="E164" s="263"/>
      <c r="F164" s="264"/>
    </row>
    <row r="165" ht="12.75" customHeight="1">
      <c r="A165" s="261"/>
      <c r="B165" s="261"/>
      <c r="C165" s="261"/>
      <c r="D165" s="262"/>
      <c r="E165" s="263"/>
      <c r="F165" s="264"/>
    </row>
    <row r="166" ht="12.75" customHeight="1">
      <c r="A166" s="261"/>
      <c r="B166" s="261"/>
      <c r="C166" s="261"/>
      <c r="D166" s="262"/>
      <c r="E166" s="263"/>
      <c r="F166" s="264"/>
    </row>
    <row r="167" ht="12.75" customHeight="1">
      <c r="A167" s="261"/>
      <c r="B167" s="261"/>
      <c r="C167" s="261"/>
      <c r="D167" s="262"/>
      <c r="E167" s="263"/>
      <c r="F167" s="264"/>
    </row>
    <row r="168" ht="12.75" customHeight="1">
      <c r="A168" s="261"/>
      <c r="B168" s="261"/>
      <c r="C168" s="261"/>
      <c r="D168" s="262"/>
      <c r="E168" s="263"/>
      <c r="F168" s="264"/>
    </row>
    <row r="169" ht="12.75" customHeight="1">
      <c r="A169" s="261"/>
      <c r="B169" s="261"/>
      <c r="C169" s="261"/>
      <c r="D169" s="262"/>
      <c r="E169" s="263"/>
      <c r="F169" s="264"/>
    </row>
    <row r="170" ht="12.75" customHeight="1">
      <c r="A170" s="261"/>
      <c r="B170" s="261"/>
      <c r="C170" s="261"/>
      <c r="D170" s="262"/>
      <c r="E170" s="263"/>
      <c r="F170" s="264"/>
    </row>
    <row r="171" ht="12.75" customHeight="1">
      <c r="A171" s="261"/>
      <c r="B171" s="261"/>
      <c r="C171" s="261"/>
      <c r="D171" s="262"/>
      <c r="E171" s="263"/>
      <c r="F171" s="264"/>
    </row>
    <row r="172" ht="12.75" customHeight="1">
      <c r="A172" s="261"/>
      <c r="B172" s="261"/>
      <c r="C172" s="261"/>
      <c r="D172" s="262"/>
      <c r="E172" s="263"/>
      <c r="F172" s="264"/>
    </row>
    <row r="173" ht="12.75" customHeight="1">
      <c r="A173" s="261"/>
      <c r="B173" s="261"/>
      <c r="C173" s="261"/>
      <c r="D173" s="262"/>
      <c r="E173" s="263"/>
      <c r="F173" s="264"/>
    </row>
    <row r="174" ht="12.75" customHeight="1">
      <c r="A174" s="261"/>
      <c r="B174" s="261"/>
      <c r="C174" s="261"/>
      <c r="D174" s="262"/>
      <c r="E174" s="263"/>
      <c r="F174" s="264"/>
    </row>
    <row r="175" ht="12.75" customHeight="1">
      <c r="A175" s="261"/>
      <c r="B175" s="261"/>
      <c r="C175" s="261"/>
      <c r="D175" s="262"/>
      <c r="E175" s="263"/>
      <c r="F175" s="264"/>
    </row>
    <row r="176" ht="12.75" customHeight="1">
      <c r="A176" s="261"/>
      <c r="B176" s="261"/>
      <c r="C176" s="261"/>
      <c r="D176" s="262"/>
      <c r="E176" s="263"/>
      <c r="F176" s="264"/>
    </row>
    <row r="177" ht="12.75" customHeight="1">
      <c r="A177" s="261"/>
      <c r="B177" s="261"/>
      <c r="C177" s="261"/>
      <c r="D177" s="262"/>
      <c r="E177" s="263"/>
      <c r="F177" s="264"/>
    </row>
    <row r="178" ht="12.75" customHeight="1">
      <c r="A178" s="261"/>
      <c r="B178" s="261"/>
      <c r="C178" s="261"/>
      <c r="D178" s="262"/>
      <c r="E178" s="263"/>
      <c r="F178" s="264"/>
    </row>
    <row r="179" ht="12.75" customHeight="1">
      <c r="A179" s="261"/>
      <c r="B179" s="261"/>
      <c r="C179" s="261"/>
      <c r="D179" s="262"/>
      <c r="E179" s="263"/>
      <c r="F179" s="264"/>
    </row>
    <row r="180" ht="12.75" customHeight="1">
      <c r="A180" s="261"/>
      <c r="B180" s="261"/>
      <c r="C180" s="261"/>
      <c r="D180" s="262"/>
      <c r="E180" s="263"/>
      <c r="F180" s="264"/>
    </row>
    <row r="181" ht="12.75" customHeight="1">
      <c r="A181" s="261"/>
      <c r="B181" s="261"/>
      <c r="C181" s="261"/>
      <c r="D181" s="262"/>
      <c r="E181" s="263"/>
      <c r="F181" s="264"/>
    </row>
    <row r="182" ht="12.75" customHeight="1">
      <c r="A182" s="261"/>
      <c r="B182" s="261"/>
      <c r="C182" s="261"/>
      <c r="D182" s="262"/>
      <c r="E182" s="263"/>
      <c r="F182" s="264"/>
    </row>
    <row r="183" ht="12.75" customHeight="1">
      <c r="A183" s="261"/>
      <c r="B183" s="261"/>
      <c r="C183" s="261"/>
      <c r="D183" s="262"/>
      <c r="E183" s="263"/>
      <c r="F183" s="264"/>
    </row>
    <row r="184" ht="12.75" customHeight="1">
      <c r="A184" s="261"/>
      <c r="B184" s="261"/>
      <c r="C184" s="261"/>
      <c r="D184" s="262"/>
      <c r="E184" s="263"/>
      <c r="F184" s="264"/>
    </row>
    <row r="185" ht="12.75" customHeight="1">
      <c r="A185" s="261"/>
      <c r="B185" s="261"/>
      <c r="C185" s="261"/>
      <c r="D185" s="262"/>
      <c r="E185" s="263"/>
      <c r="F185" s="264"/>
    </row>
    <row r="186" ht="12.75" customHeight="1">
      <c r="A186" s="261"/>
      <c r="B186" s="261"/>
      <c r="C186" s="261"/>
      <c r="D186" s="262"/>
      <c r="E186" s="263"/>
      <c r="F186" s="264"/>
    </row>
    <row r="187" ht="12.75" customHeight="1">
      <c r="A187" s="261"/>
      <c r="B187" s="261"/>
      <c r="C187" s="261"/>
      <c r="D187" s="262"/>
      <c r="E187" s="263"/>
      <c r="F187" s="264"/>
    </row>
    <row r="188" ht="12.75" customHeight="1">
      <c r="A188" s="261"/>
      <c r="B188" s="261"/>
      <c r="C188" s="261"/>
      <c r="D188" s="262"/>
      <c r="E188" s="263"/>
      <c r="F188" s="264"/>
    </row>
    <row r="189" ht="12.75" customHeight="1">
      <c r="A189" s="261"/>
      <c r="B189" s="261"/>
      <c r="C189" s="261"/>
      <c r="D189" s="262"/>
      <c r="E189" s="263"/>
      <c r="F189" s="264"/>
    </row>
    <row r="190" ht="12.75" customHeight="1">
      <c r="A190" s="261"/>
      <c r="B190" s="261"/>
      <c r="C190" s="261"/>
      <c r="D190" s="262"/>
      <c r="E190" s="263"/>
      <c r="F190" s="264"/>
    </row>
    <row r="191" ht="12.75" customHeight="1">
      <c r="A191" s="261"/>
      <c r="B191" s="261"/>
      <c r="C191" s="261"/>
      <c r="D191" s="262"/>
      <c r="E191" s="263"/>
      <c r="F191" s="264"/>
    </row>
    <row r="192" ht="12.75" customHeight="1">
      <c r="A192" s="261"/>
      <c r="B192" s="261"/>
      <c r="C192" s="261"/>
      <c r="D192" s="262"/>
      <c r="E192" s="263"/>
      <c r="F192" s="264"/>
    </row>
    <row r="193" ht="12.75" customHeight="1">
      <c r="A193" s="261"/>
      <c r="B193" s="261"/>
      <c r="C193" s="261"/>
      <c r="D193" s="262"/>
      <c r="E193" s="263"/>
      <c r="F193" s="264"/>
    </row>
    <row r="194" ht="12.75" customHeight="1">
      <c r="A194" s="261"/>
      <c r="B194" s="261"/>
      <c r="C194" s="261"/>
      <c r="D194" s="262"/>
      <c r="E194" s="263"/>
      <c r="F194" s="264"/>
    </row>
    <row r="195" ht="12.75" customHeight="1">
      <c r="A195" s="261"/>
      <c r="B195" s="261"/>
      <c r="C195" s="261"/>
      <c r="D195" s="262"/>
      <c r="E195" s="263"/>
      <c r="F195" s="264"/>
    </row>
    <row r="196" ht="12.75" customHeight="1">
      <c r="A196" s="261"/>
      <c r="B196" s="261"/>
      <c r="C196" s="261"/>
      <c r="D196" s="262"/>
      <c r="E196" s="263"/>
      <c r="F196" s="264"/>
    </row>
    <row r="197" ht="12.75" customHeight="1">
      <c r="A197" s="261"/>
      <c r="B197" s="261"/>
      <c r="C197" s="261"/>
      <c r="D197" s="262"/>
      <c r="E197" s="263"/>
      <c r="F197" s="264"/>
    </row>
    <row r="198" ht="12.75" customHeight="1">
      <c r="A198" s="261"/>
      <c r="B198" s="261"/>
      <c r="C198" s="261"/>
      <c r="D198" s="262"/>
      <c r="E198" s="263"/>
      <c r="F198" s="264"/>
    </row>
    <row r="199" ht="12.75" customHeight="1">
      <c r="A199" s="261"/>
      <c r="B199" s="261"/>
      <c r="C199" s="261"/>
      <c r="D199" s="262"/>
      <c r="E199" s="263"/>
      <c r="F199" s="264"/>
    </row>
    <row r="200" ht="12.75" customHeight="1">
      <c r="A200" s="261"/>
      <c r="B200" s="261"/>
      <c r="C200" s="261"/>
      <c r="D200" s="262"/>
      <c r="E200" s="263"/>
      <c r="F200" s="264"/>
    </row>
    <row r="201" ht="12.75" customHeight="1">
      <c r="A201" s="261"/>
      <c r="B201" s="261"/>
      <c r="C201" s="261"/>
      <c r="D201" s="262"/>
      <c r="E201" s="263"/>
      <c r="F201" s="264"/>
    </row>
    <row r="202" ht="12.75" customHeight="1">
      <c r="A202" s="261"/>
      <c r="B202" s="261"/>
      <c r="C202" s="261"/>
      <c r="D202" s="262"/>
      <c r="E202" s="263"/>
      <c r="F202" s="264"/>
    </row>
    <row r="203" ht="12.75" customHeight="1">
      <c r="A203" s="261"/>
      <c r="B203" s="261"/>
      <c r="C203" s="261"/>
      <c r="D203" s="262"/>
      <c r="E203" s="263"/>
      <c r="F203" s="264"/>
    </row>
    <row r="204" ht="12.75" customHeight="1">
      <c r="A204" s="261"/>
      <c r="B204" s="261"/>
      <c r="C204" s="261"/>
      <c r="D204" s="262"/>
      <c r="E204" s="263"/>
      <c r="F204" s="264"/>
    </row>
    <row r="205" ht="12.75" customHeight="1">
      <c r="A205" s="261"/>
      <c r="B205" s="261"/>
      <c r="C205" s="261"/>
      <c r="D205" s="262"/>
      <c r="E205" s="263"/>
      <c r="F205" s="264"/>
    </row>
    <row r="206" ht="12.75" customHeight="1">
      <c r="A206" s="261"/>
      <c r="B206" s="261"/>
      <c r="C206" s="261"/>
      <c r="D206" s="262"/>
      <c r="E206" s="263"/>
      <c r="F206" s="264"/>
    </row>
    <row r="207" ht="12.75" customHeight="1">
      <c r="A207" s="261"/>
      <c r="B207" s="261"/>
      <c r="C207" s="261"/>
      <c r="D207" s="262"/>
      <c r="E207" s="263"/>
      <c r="F207" s="265"/>
    </row>
    <row r="208" ht="12.75" customHeight="1">
      <c r="A208" s="261"/>
      <c r="B208" s="261"/>
      <c r="C208" s="261"/>
      <c r="D208" s="262"/>
      <c r="E208" s="263"/>
      <c r="F208" s="265"/>
    </row>
    <row r="209" ht="12.75" customHeight="1">
      <c r="A209" s="261"/>
      <c r="B209" s="261"/>
      <c r="C209" s="261"/>
      <c r="D209" s="262"/>
      <c r="E209" s="263"/>
      <c r="F209" s="265"/>
    </row>
    <row r="210" ht="12.75" customHeight="1">
      <c r="A210" s="261"/>
      <c r="B210" s="261"/>
      <c r="C210" s="261"/>
      <c r="D210" s="262"/>
      <c r="E210" s="263"/>
      <c r="F210" s="265"/>
    </row>
    <row r="211" ht="12.75" customHeight="1">
      <c r="A211" s="261"/>
      <c r="B211" s="261"/>
      <c r="C211" s="261"/>
      <c r="D211" s="262"/>
      <c r="E211" s="263"/>
      <c r="F211" s="265"/>
    </row>
    <row r="212" ht="12.75" customHeight="1">
      <c r="A212" s="261"/>
      <c r="B212" s="261"/>
      <c r="C212" s="261"/>
      <c r="D212" s="262"/>
      <c r="E212" s="263"/>
      <c r="F212" s="265"/>
    </row>
    <row r="213" ht="12.75" customHeight="1">
      <c r="A213" s="261"/>
      <c r="B213" s="261"/>
      <c r="C213" s="261"/>
      <c r="D213" s="262"/>
      <c r="E213" s="263"/>
      <c r="F213" s="265"/>
    </row>
    <row r="214" ht="12.75" customHeight="1">
      <c r="A214" s="261"/>
      <c r="B214" s="261"/>
      <c r="C214" s="261"/>
      <c r="D214" s="262"/>
      <c r="E214" s="263"/>
      <c r="F214" s="265"/>
    </row>
    <row r="215" ht="12.75" customHeight="1">
      <c r="A215" s="261"/>
      <c r="B215" s="261"/>
      <c r="C215" s="261"/>
      <c r="D215" s="262"/>
      <c r="E215" s="263"/>
      <c r="F215" s="265"/>
    </row>
    <row r="216" ht="12.75" customHeight="1">
      <c r="A216" s="261"/>
      <c r="B216" s="261"/>
      <c r="C216" s="261"/>
      <c r="D216" s="262"/>
      <c r="E216" s="263"/>
      <c r="F216" s="265"/>
    </row>
    <row r="217" ht="12.75" customHeight="1">
      <c r="A217" s="261"/>
      <c r="B217" s="261"/>
      <c r="C217" s="261"/>
      <c r="D217" s="262"/>
      <c r="E217" s="263"/>
      <c r="F217" s="265"/>
    </row>
    <row r="218" ht="12.75" customHeight="1">
      <c r="A218" s="261"/>
      <c r="B218" s="261"/>
      <c r="C218" s="261"/>
      <c r="D218" s="262"/>
      <c r="E218" s="263"/>
      <c r="F218" s="265"/>
    </row>
    <row r="219" ht="12.75" customHeight="1">
      <c r="A219" s="261"/>
      <c r="B219" s="261"/>
      <c r="C219" s="261"/>
      <c r="D219" s="262"/>
      <c r="E219" s="263"/>
      <c r="F219" s="265"/>
    </row>
    <row r="220" ht="12.75" customHeight="1">
      <c r="A220" s="261"/>
      <c r="B220" s="261"/>
      <c r="C220" s="261"/>
      <c r="D220" s="262"/>
      <c r="E220" s="263"/>
      <c r="F220" s="265"/>
    </row>
    <row r="221" ht="12.75" customHeight="1">
      <c r="A221" s="261"/>
      <c r="B221" s="261"/>
      <c r="C221" s="261"/>
      <c r="D221" s="262"/>
      <c r="E221" s="263"/>
      <c r="F221" s="265"/>
    </row>
    <row r="222" ht="12.75" customHeight="1">
      <c r="A222" s="261"/>
      <c r="B222" s="261"/>
      <c r="C222" s="261"/>
      <c r="D222" s="262"/>
      <c r="E222" s="263"/>
      <c r="F222" s="265"/>
    </row>
    <row r="223" ht="12.75" customHeight="1">
      <c r="A223" s="261"/>
      <c r="B223" s="261"/>
      <c r="C223" s="261"/>
      <c r="D223" s="262"/>
      <c r="E223" s="263"/>
      <c r="F223" s="265"/>
    </row>
    <row r="224" ht="12.75" customHeight="1">
      <c r="A224" s="261"/>
      <c r="B224" s="261"/>
      <c r="C224" s="261"/>
      <c r="D224" s="262"/>
      <c r="E224" s="263"/>
      <c r="F224" s="265"/>
    </row>
    <row r="225" ht="12.75" customHeight="1">
      <c r="A225" s="261"/>
      <c r="B225" s="261"/>
      <c r="C225" s="261"/>
      <c r="D225" s="262"/>
      <c r="E225" s="263"/>
      <c r="F225" s="265"/>
    </row>
    <row r="226" ht="12.75" customHeight="1">
      <c r="A226" s="261"/>
      <c r="B226" s="261"/>
      <c r="C226" s="261"/>
      <c r="D226" s="262"/>
      <c r="E226" s="263"/>
      <c r="F226" s="265"/>
    </row>
    <row r="227" ht="12.75" customHeight="1">
      <c r="A227" s="261"/>
      <c r="B227" s="261"/>
      <c r="C227" s="261"/>
      <c r="D227" s="262"/>
      <c r="E227" s="263"/>
      <c r="F227" s="265"/>
    </row>
    <row r="228" ht="12.75" customHeight="1">
      <c r="A228" s="261"/>
      <c r="B228" s="261"/>
      <c r="C228" s="261"/>
      <c r="D228" s="262"/>
      <c r="E228" s="263"/>
      <c r="F228" s="265"/>
    </row>
    <row r="229" ht="12.75" customHeight="1">
      <c r="A229" s="261"/>
      <c r="B229" s="261"/>
      <c r="C229" s="261"/>
      <c r="D229" s="262"/>
      <c r="E229" s="263"/>
      <c r="F229" s="265"/>
    </row>
    <row r="230" ht="12.75" customHeight="1">
      <c r="A230" s="261"/>
      <c r="B230" s="261"/>
      <c r="C230" s="261"/>
      <c r="D230" s="262"/>
      <c r="E230" s="263"/>
      <c r="F230" s="265"/>
    </row>
    <row r="231" ht="12.75" customHeight="1">
      <c r="A231" s="261"/>
      <c r="B231" s="261"/>
      <c r="C231" s="261"/>
      <c r="D231" s="262"/>
      <c r="E231" s="263"/>
      <c r="F231" s="265"/>
    </row>
    <row r="232" ht="12.75" customHeight="1">
      <c r="A232" s="261"/>
      <c r="B232" s="261"/>
      <c r="C232" s="261"/>
      <c r="D232" s="262"/>
      <c r="E232" s="263"/>
      <c r="F232" s="265"/>
    </row>
    <row r="233" ht="12.75" customHeight="1">
      <c r="A233" s="261"/>
      <c r="B233" s="261"/>
      <c r="C233" s="261"/>
      <c r="D233" s="262"/>
      <c r="E233" s="263"/>
      <c r="F233" s="265"/>
    </row>
    <row r="234" ht="12.75" customHeight="1">
      <c r="A234" s="261"/>
      <c r="B234" s="261"/>
      <c r="C234" s="261"/>
      <c r="D234" s="262"/>
      <c r="E234" s="263"/>
      <c r="F234" s="265"/>
    </row>
    <row r="235" ht="12.75" customHeight="1">
      <c r="A235" s="261"/>
      <c r="B235" s="261"/>
      <c r="C235" s="261"/>
      <c r="D235" s="262"/>
      <c r="E235" s="263"/>
      <c r="F235" s="265"/>
    </row>
    <row r="236" ht="12.75" customHeight="1">
      <c r="A236" s="261"/>
      <c r="B236" s="261"/>
      <c r="C236" s="261"/>
      <c r="D236" s="262"/>
      <c r="E236" s="263"/>
      <c r="F236" s="265"/>
    </row>
    <row r="237" ht="12.75" customHeight="1">
      <c r="A237" s="261"/>
      <c r="B237" s="261"/>
      <c r="C237" s="261"/>
      <c r="D237" s="262"/>
      <c r="E237" s="263"/>
      <c r="F237" s="265"/>
    </row>
    <row r="238" ht="12.75" customHeight="1">
      <c r="A238" s="261"/>
      <c r="B238" s="261"/>
      <c r="C238" s="261"/>
      <c r="D238" s="262"/>
      <c r="E238" s="263"/>
      <c r="F238" s="265"/>
    </row>
    <row r="239" ht="12.75" customHeight="1">
      <c r="A239" s="261"/>
      <c r="B239" s="261"/>
      <c r="C239" s="261"/>
      <c r="D239" s="262"/>
      <c r="E239" s="263"/>
      <c r="F239" s="265"/>
    </row>
    <row r="240" ht="12.75" customHeight="1">
      <c r="A240" s="261"/>
      <c r="B240" s="261"/>
      <c r="C240" s="261"/>
      <c r="D240" s="262"/>
      <c r="E240" s="263"/>
      <c r="F240" s="265"/>
    </row>
    <row r="241" ht="12.75" customHeight="1">
      <c r="A241" s="261"/>
      <c r="B241" s="261"/>
      <c r="C241" s="261"/>
      <c r="D241" s="262"/>
      <c r="E241" s="263"/>
      <c r="F241" s="265"/>
    </row>
    <row r="242" ht="12.75" customHeight="1">
      <c r="A242" s="261"/>
      <c r="B242" s="261"/>
      <c r="C242" s="261"/>
      <c r="D242" s="262"/>
      <c r="E242" s="263"/>
      <c r="F242" s="265"/>
    </row>
    <row r="243" ht="12.75" customHeight="1">
      <c r="A243" s="261"/>
      <c r="B243" s="261"/>
      <c r="C243" s="261"/>
      <c r="D243" s="262"/>
      <c r="E243" s="263"/>
      <c r="F243" s="265"/>
    </row>
    <row r="244" ht="12.75" customHeight="1">
      <c r="A244" s="261"/>
      <c r="B244" s="261"/>
      <c r="C244" s="261"/>
      <c r="D244" s="262"/>
      <c r="E244" s="263"/>
      <c r="F244" s="265"/>
    </row>
    <row r="245" ht="12.75" customHeight="1">
      <c r="A245" s="261"/>
      <c r="B245" s="261"/>
      <c r="C245" s="261"/>
      <c r="D245" s="262"/>
      <c r="E245" s="263"/>
      <c r="F245" s="265"/>
    </row>
    <row r="246" ht="12.75" customHeight="1">
      <c r="A246" s="261"/>
      <c r="B246" s="261"/>
      <c r="C246" s="261"/>
      <c r="D246" s="262"/>
      <c r="E246" s="263"/>
      <c r="F246" s="265"/>
    </row>
    <row r="247" ht="12.75" customHeight="1">
      <c r="A247" s="261"/>
      <c r="B247" s="261"/>
      <c r="C247" s="261"/>
      <c r="D247" s="262"/>
      <c r="E247" s="263"/>
      <c r="F247" s="265"/>
    </row>
    <row r="248" ht="12.75" customHeight="1">
      <c r="A248" s="261"/>
      <c r="B248" s="261"/>
      <c r="C248" s="261"/>
      <c r="D248" s="262"/>
      <c r="E248" s="263"/>
      <c r="F248" s="265"/>
    </row>
    <row r="249" ht="12.75" customHeight="1">
      <c r="A249" s="261"/>
      <c r="B249" s="261"/>
      <c r="C249" s="261"/>
      <c r="D249" s="262"/>
      <c r="E249" s="263"/>
      <c r="F249" s="265"/>
    </row>
    <row r="250" ht="12.75" customHeight="1">
      <c r="A250" s="261"/>
      <c r="B250" s="261"/>
      <c r="C250" s="261"/>
      <c r="D250" s="262"/>
      <c r="E250" s="263"/>
      <c r="F250" s="265"/>
    </row>
    <row r="251" ht="12.75" customHeight="1">
      <c r="A251" s="261"/>
      <c r="B251" s="261"/>
      <c r="C251" s="261"/>
      <c r="D251" s="262"/>
      <c r="E251" s="263"/>
      <c r="F251" s="265"/>
    </row>
    <row r="252" ht="12.75" customHeight="1">
      <c r="A252" s="261"/>
      <c r="B252" s="261"/>
      <c r="C252" s="261"/>
      <c r="D252" s="262"/>
      <c r="E252" s="263"/>
      <c r="F252" s="265"/>
    </row>
    <row r="253" ht="12.75" customHeight="1">
      <c r="A253" s="261"/>
      <c r="B253" s="261"/>
      <c r="C253" s="261"/>
      <c r="D253" s="262"/>
      <c r="E253" s="263"/>
      <c r="F253" s="265"/>
    </row>
    <row r="254" ht="12.75" customHeight="1">
      <c r="A254" s="261"/>
      <c r="B254" s="261"/>
      <c r="C254" s="261"/>
      <c r="D254" s="262"/>
      <c r="E254" s="263"/>
      <c r="F254" s="265"/>
    </row>
    <row r="255" ht="12.75" customHeight="1">
      <c r="A255" s="261"/>
      <c r="B255" s="261"/>
      <c r="C255" s="261"/>
      <c r="D255" s="262"/>
      <c r="E255" s="263"/>
      <c r="F255" s="265"/>
    </row>
    <row r="256" ht="12.75" customHeight="1">
      <c r="A256" s="261"/>
      <c r="B256" s="261"/>
      <c r="C256" s="261"/>
      <c r="D256" s="262"/>
      <c r="E256" s="263"/>
      <c r="F256" s="265"/>
    </row>
    <row r="257" ht="12.75" customHeight="1">
      <c r="A257" s="261"/>
      <c r="B257" s="261"/>
      <c r="C257" s="261"/>
      <c r="D257" s="262"/>
      <c r="E257" s="263"/>
      <c r="F257" s="265"/>
    </row>
    <row r="258" ht="12.75" customHeight="1">
      <c r="A258" s="261"/>
      <c r="B258" s="261"/>
      <c r="C258" s="261"/>
      <c r="D258" s="262"/>
      <c r="E258" s="263"/>
      <c r="F258" s="265"/>
    </row>
    <row r="259" ht="12.75" customHeight="1">
      <c r="A259" s="261"/>
      <c r="B259" s="261"/>
      <c r="C259" s="261"/>
      <c r="D259" s="262"/>
      <c r="E259" s="263"/>
      <c r="F259" s="265"/>
    </row>
    <row r="260" ht="12.75" customHeight="1">
      <c r="A260" s="261"/>
      <c r="B260" s="261"/>
      <c r="C260" s="261"/>
      <c r="D260" s="262"/>
      <c r="E260" s="263"/>
      <c r="F260" s="265"/>
    </row>
    <row r="261" ht="12.75" customHeight="1">
      <c r="A261" s="261"/>
      <c r="B261" s="261"/>
      <c r="C261" s="261"/>
      <c r="D261" s="262"/>
      <c r="E261" s="263"/>
      <c r="F261" s="265"/>
    </row>
    <row r="262" ht="12.75" customHeight="1">
      <c r="A262" s="261"/>
      <c r="B262" s="261"/>
      <c r="C262" s="261"/>
      <c r="D262" s="262"/>
      <c r="E262" s="263"/>
      <c r="F262" s="265"/>
    </row>
    <row r="263" ht="12.75" customHeight="1">
      <c r="A263" s="261"/>
      <c r="B263" s="261"/>
      <c r="C263" s="261"/>
      <c r="D263" s="262"/>
      <c r="E263" s="263"/>
      <c r="F263" s="265"/>
    </row>
    <row r="264" ht="12.75" customHeight="1">
      <c r="A264" s="261"/>
      <c r="B264" s="261"/>
      <c r="C264" s="261"/>
      <c r="D264" s="262"/>
      <c r="E264" s="263"/>
      <c r="F264" s="265"/>
    </row>
    <row r="265" ht="12.75" customHeight="1">
      <c r="A265" s="261"/>
      <c r="B265" s="261"/>
      <c r="C265" s="261"/>
      <c r="D265" s="262"/>
      <c r="E265" s="263"/>
      <c r="F265" s="265"/>
    </row>
    <row r="266" ht="12.75" customHeight="1">
      <c r="A266" s="261"/>
      <c r="B266" s="261"/>
      <c r="C266" s="261"/>
      <c r="D266" s="262"/>
      <c r="E266" s="263"/>
      <c r="F266" s="265"/>
    </row>
    <row r="267" ht="12.75" customHeight="1">
      <c r="A267" s="261"/>
      <c r="B267" s="261"/>
      <c r="C267" s="261"/>
      <c r="D267" s="262"/>
      <c r="E267" s="263"/>
      <c r="F267" s="265"/>
    </row>
    <row r="268" ht="12.75" customHeight="1">
      <c r="A268" s="261"/>
      <c r="B268" s="261"/>
      <c r="C268" s="261"/>
      <c r="D268" s="262"/>
      <c r="E268" s="263"/>
      <c r="F268" s="265"/>
    </row>
    <row r="269" ht="12.75" customHeight="1">
      <c r="A269" s="261"/>
      <c r="B269" s="261"/>
      <c r="C269" s="261"/>
      <c r="D269" s="262"/>
      <c r="E269" s="263"/>
      <c r="F269" s="265"/>
    </row>
    <row r="270" ht="12.75" customHeight="1">
      <c r="A270" s="261"/>
      <c r="B270" s="261"/>
      <c r="C270" s="261"/>
      <c r="D270" s="262"/>
      <c r="E270" s="263"/>
      <c r="F270" s="265"/>
    </row>
    <row r="271" ht="12.75" customHeight="1">
      <c r="A271" s="261"/>
      <c r="B271" s="261"/>
      <c r="C271" s="261"/>
      <c r="D271" s="262"/>
      <c r="E271" s="263"/>
      <c r="F271" s="265"/>
    </row>
    <row r="272" ht="12.75" customHeight="1">
      <c r="A272" s="261"/>
      <c r="B272" s="261"/>
      <c r="C272" s="261"/>
      <c r="D272" s="262"/>
      <c r="E272" s="263"/>
      <c r="F272" s="265"/>
    </row>
    <row r="273" ht="12.75" customHeight="1">
      <c r="A273" s="261"/>
      <c r="B273" s="261"/>
      <c r="C273" s="261"/>
      <c r="D273" s="262"/>
      <c r="E273" s="263"/>
      <c r="F273" s="265"/>
    </row>
    <row r="274" ht="12.75" customHeight="1">
      <c r="A274" s="261"/>
      <c r="B274" s="261"/>
      <c r="C274" s="261"/>
      <c r="D274" s="262"/>
      <c r="E274" s="263"/>
      <c r="F274" s="265"/>
    </row>
    <row r="275" ht="12.75" customHeight="1">
      <c r="A275" s="261"/>
      <c r="B275" s="261"/>
      <c r="C275" s="261"/>
      <c r="D275" s="262"/>
      <c r="E275" s="263"/>
      <c r="F275" s="265"/>
    </row>
    <row r="276" ht="12.75" customHeight="1">
      <c r="A276" s="261"/>
      <c r="B276" s="261"/>
      <c r="C276" s="261"/>
      <c r="D276" s="262"/>
      <c r="E276" s="263"/>
      <c r="F276" s="265"/>
    </row>
    <row r="277" ht="12.75" customHeight="1">
      <c r="A277" s="261"/>
      <c r="B277" s="261"/>
      <c r="C277" s="261"/>
      <c r="D277" s="262"/>
      <c r="E277" s="263"/>
      <c r="F277" s="265"/>
    </row>
    <row r="278" ht="12.75" customHeight="1">
      <c r="A278" s="261"/>
      <c r="B278" s="261"/>
      <c r="C278" s="261"/>
      <c r="D278" s="262"/>
      <c r="E278" s="263"/>
      <c r="F278" s="265"/>
    </row>
    <row r="279" ht="12.75" customHeight="1">
      <c r="A279" s="261"/>
      <c r="B279" s="261"/>
      <c r="C279" s="261"/>
      <c r="D279" s="262"/>
      <c r="E279" s="263"/>
      <c r="F279" s="265"/>
    </row>
    <row r="280" ht="12.75" customHeight="1">
      <c r="A280" s="261"/>
      <c r="B280" s="261"/>
      <c r="C280" s="261"/>
      <c r="D280" s="262"/>
      <c r="E280" s="263"/>
      <c r="F280" s="265"/>
    </row>
    <row r="281" ht="12.75" customHeight="1">
      <c r="A281" s="261"/>
      <c r="B281" s="261"/>
      <c r="C281" s="261"/>
      <c r="D281" s="262"/>
      <c r="E281" s="263"/>
      <c r="F281" s="265"/>
    </row>
    <row r="282" ht="12.75" customHeight="1">
      <c r="A282" s="261"/>
      <c r="B282" s="261"/>
      <c r="C282" s="261"/>
      <c r="D282" s="262"/>
      <c r="E282" s="263"/>
      <c r="F282" s="265"/>
    </row>
    <row r="283" ht="12.75" customHeight="1">
      <c r="A283" s="261"/>
      <c r="B283" s="261"/>
      <c r="C283" s="261"/>
      <c r="D283" s="262"/>
      <c r="E283" s="263"/>
      <c r="F283" s="265"/>
    </row>
    <row r="284" ht="12.75" customHeight="1">
      <c r="A284" s="261"/>
      <c r="B284" s="261"/>
      <c r="C284" s="261"/>
      <c r="D284" s="262"/>
      <c r="E284" s="263"/>
      <c r="F284" s="265"/>
    </row>
    <row r="285" ht="12.75" customHeight="1">
      <c r="A285" s="261"/>
      <c r="B285" s="261"/>
      <c r="C285" s="261"/>
      <c r="D285" s="262"/>
      <c r="E285" s="263"/>
      <c r="F285" s="265"/>
    </row>
    <row r="286" ht="12.75" customHeight="1">
      <c r="A286" s="261"/>
      <c r="B286" s="261"/>
      <c r="C286" s="261"/>
      <c r="D286" s="262"/>
      <c r="E286" s="263"/>
      <c r="F286" s="265"/>
    </row>
    <row r="287" ht="12.75" customHeight="1">
      <c r="A287" s="261"/>
      <c r="B287" s="261"/>
      <c r="C287" s="261"/>
      <c r="D287" s="262"/>
      <c r="E287" s="263"/>
      <c r="F287" s="265"/>
    </row>
    <row r="288" ht="12.75" customHeight="1">
      <c r="A288" s="261"/>
      <c r="B288" s="261"/>
      <c r="C288" s="261"/>
      <c r="D288" s="262"/>
      <c r="E288" s="263"/>
      <c r="F288" s="265"/>
    </row>
    <row r="289" ht="12.75" customHeight="1">
      <c r="A289" s="261"/>
      <c r="B289" s="261"/>
      <c r="C289" s="261"/>
      <c r="D289" s="262"/>
      <c r="E289" s="263"/>
      <c r="F289" s="265"/>
    </row>
    <row r="290" ht="12.75" customHeight="1">
      <c r="A290" s="261"/>
      <c r="B290" s="261"/>
      <c r="C290" s="261"/>
      <c r="D290" s="262"/>
      <c r="E290" s="263"/>
      <c r="F290" s="265"/>
    </row>
    <row r="291" ht="12.75" customHeight="1">
      <c r="A291" s="261"/>
      <c r="B291" s="261"/>
      <c r="C291" s="261"/>
      <c r="D291" s="262"/>
      <c r="E291" s="263"/>
      <c r="F291" s="265"/>
    </row>
    <row r="292" ht="12.75" customHeight="1">
      <c r="A292" s="261"/>
      <c r="B292" s="261"/>
      <c r="C292" s="261"/>
      <c r="D292" s="262"/>
      <c r="E292" s="263"/>
      <c r="F292" s="265"/>
    </row>
    <row r="293" ht="12.75" customHeight="1">
      <c r="A293" s="261"/>
      <c r="B293" s="261"/>
      <c r="C293" s="261"/>
      <c r="D293" s="262"/>
      <c r="E293" s="263"/>
      <c r="F293" s="265"/>
    </row>
    <row r="294" ht="12.75" customHeight="1">
      <c r="A294" s="261"/>
      <c r="B294" s="261"/>
      <c r="C294" s="261"/>
      <c r="D294" s="262"/>
      <c r="E294" s="263"/>
      <c r="F294" s="265"/>
    </row>
    <row r="295" ht="12.75" customHeight="1">
      <c r="A295" s="261"/>
      <c r="B295" s="261"/>
      <c r="C295" s="261"/>
      <c r="D295" s="262"/>
      <c r="E295" s="263"/>
      <c r="F295" s="265"/>
    </row>
    <row r="296" ht="12.75" customHeight="1">
      <c r="A296" s="261"/>
      <c r="B296" s="261"/>
      <c r="C296" s="261"/>
      <c r="D296" s="262"/>
      <c r="E296" s="263"/>
      <c r="F296" s="265"/>
    </row>
    <row r="297" ht="12.75" customHeight="1">
      <c r="A297" s="261"/>
      <c r="B297" s="261"/>
      <c r="C297" s="261"/>
      <c r="D297" s="262"/>
      <c r="E297" s="263"/>
      <c r="F297" s="265"/>
    </row>
    <row r="298" ht="12.75" customHeight="1">
      <c r="A298" s="261"/>
      <c r="B298" s="261"/>
      <c r="C298" s="261"/>
      <c r="D298" s="262"/>
      <c r="E298" s="263"/>
      <c r="F298" s="265"/>
    </row>
    <row r="299" ht="12.75" customHeight="1">
      <c r="A299" s="261"/>
      <c r="B299" s="261"/>
      <c r="C299" s="261"/>
      <c r="D299" s="262"/>
      <c r="E299" s="263"/>
      <c r="F299" s="265"/>
    </row>
    <row r="300" ht="12.75" customHeight="1">
      <c r="A300" s="261"/>
      <c r="B300" s="261"/>
      <c r="C300" s="261"/>
      <c r="D300" s="262"/>
      <c r="E300" s="263"/>
      <c r="F300" s="265"/>
    </row>
    <row r="301" ht="12.75" customHeight="1">
      <c r="A301" s="261"/>
      <c r="B301" s="261"/>
      <c r="C301" s="261"/>
      <c r="D301" s="262"/>
      <c r="E301" s="263"/>
      <c r="F301" s="265"/>
    </row>
    <row r="302" ht="12.75" customHeight="1">
      <c r="A302" s="261"/>
      <c r="B302" s="261"/>
      <c r="C302" s="261"/>
      <c r="D302" s="262"/>
      <c r="E302" s="263"/>
      <c r="F302" s="265"/>
    </row>
    <row r="303" ht="12.75" customHeight="1">
      <c r="A303" s="261"/>
      <c r="B303" s="261"/>
      <c r="C303" s="261"/>
      <c r="D303" s="262"/>
      <c r="E303" s="263"/>
      <c r="F303" s="265"/>
    </row>
    <row r="304" ht="12.75" customHeight="1">
      <c r="A304" s="261"/>
      <c r="B304" s="261"/>
      <c r="C304" s="261"/>
      <c r="D304" s="262"/>
      <c r="E304" s="263"/>
      <c r="F304" s="265"/>
    </row>
    <row r="305" ht="12.75" customHeight="1">
      <c r="A305" s="261"/>
      <c r="B305" s="261"/>
      <c r="C305" s="261"/>
      <c r="D305" s="262"/>
      <c r="E305" s="263"/>
      <c r="F305" s="265"/>
    </row>
    <row r="306" ht="12.75" customHeight="1">
      <c r="A306" s="261"/>
      <c r="B306" s="261"/>
      <c r="C306" s="261"/>
      <c r="D306" s="262"/>
      <c r="E306" s="263"/>
      <c r="F306" s="265"/>
    </row>
    <row r="307" ht="12.75" customHeight="1">
      <c r="A307" s="261"/>
      <c r="B307" s="261"/>
      <c r="C307" s="261"/>
      <c r="D307" s="262"/>
      <c r="E307" s="263"/>
      <c r="F307" s="265"/>
    </row>
    <row r="308" ht="12.75" customHeight="1">
      <c r="A308" s="261"/>
      <c r="B308" s="261"/>
      <c r="C308" s="261"/>
      <c r="D308" s="262"/>
      <c r="E308" s="263"/>
      <c r="F308" s="265"/>
    </row>
    <row r="309" ht="12.75" customHeight="1">
      <c r="A309" s="261"/>
      <c r="B309" s="261"/>
      <c r="C309" s="261"/>
      <c r="D309" s="262"/>
      <c r="E309" s="263"/>
      <c r="F309" s="265"/>
    </row>
    <row r="310" ht="12.75" customHeight="1">
      <c r="A310" s="261"/>
      <c r="B310" s="261"/>
      <c r="C310" s="261"/>
      <c r="D310" s="262"/>
      <c r="E310" s="263"/>
      <c r="F310" s="265"/>
    </row>
    <row r="311" ht="12.75" customHeight="1">
      <c r="A311" s="261"/>
      <c r="B311" s="261"/>
      <c r="C311" s="261"/>
      <c r="D311" s="262"/>
      <c r="E311" s="263"/>
      <c r="F311" s="265"/>
    </row>
    <row r="312" ht="12.75" customHeight="1">
      <c r="A312" s="261"/>
      <c r="B312" s="261"/>
      <c r="C312" s="261"/>
      <c r="D312" s="262"/>
      <c r="E312" s="263"/>
      <c r="F312" s="265"/>
    </row>
    <row r="313" ht="12.75" customHeight="1">
      <c r="A313" s="261"/>
      <c r="B313" s="261"/>
      <c r="C313" s="261"/>
      <c r="D313" s="262"/>
      <c r="E313" s="263"/>
      <c r="F313" s="265"/>
    </row>
    <row r="314" ht="12.75" customHeight="1">
      <c r="A314" s="261"/>
      <c r="B314" s="261"/>
      <c r="C314" s="261"/>
      <c r="D314" s="262"/>
      <c r="E314" s="263"/>
      <c r="F314" s="265"/>
    </row>
    <row r="315" ht="12.75" customHeight="1">
      <c r="A315" s="261"/>
      <c r="B315" s="261"/>
      <c r="C315" s="261"/>
      <c r="D315" s="262"/>
      <c r="E315" s="263"/>
      <c r="F315" s="265"/>
    </row>
    <row r="316" ht="12.75" customHeight="1">
      <c r="A316" s="261"/>
      <c r="B316" s="261"/>
      <c r="C316" s="261"/>
      <c r="D316" s="262"/>
      <c r="E316" s="263"/>
      <c r="F316" s="265"/>
    </row>
    <row r="317" ht="12.75" customHeight="1">
      <c r="A317" s="261"/>
      <c r="B317" s="261"/>
      <c r="C317" s="261"/>
      <c r="D317" s="262"/>
      <c r="E317" s="263"/>
      <c r="F317" s="265"/>
    </row>
    <row r="318" ht="12.75" customHeight="1">
      <c r="A318" s="261"/>
      <c r="B318" s="261"/>
      <c r="C318" s="261"/>
      <c r="D318" s="262"/>
      <c r="E318" s="263"/>
      <c r="F318" s="265"/>
    </row>
    <row r="319" ht="12.75" customHeight="1">
      <c r="A319" s="261"/>
      <c r="B319" s="261"/>
      <c r="C319" s="261"/>
      <c r="D319" s="262"/>
      <c r="E319" s="263"/>
      <c r="F319" s="265"/>
    </row>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F32:F35"/>
    <mergeCell ref="F43:F44"/>
    <mergeCell ref="F48:F60"/>
    <mergeCell ref="F62:F63"/>
    <mergeCell ref="F66:F67"/>
    <mergeCell ref="F74:F116"/>
    <mergeCell ref="F117:F119"/>
    <mergeCell ref="A1:A2"/>
    <mergeCell ref="A6:A9"/>
    <mergeCell ref="F6:F13"/>
    <mergeCell ref="A15:A17"/>
    <mergeCell ref="A21:A22"/>
    <mergeCell ref="F21:F29"/>
    <mergeCell ref="A25:A26"/>
    <mergeCell ref="A66:A67"/>
    <mergeCell ref="A74:A116"/>
    <mergeCell ref="A117:A119"/>
    <mergeCell ref="A27:A29"/>
    <mergeCell ref="A32:A34"/>
    <mergeCell ref="A43:A46"/>
    <mergeCell ref="A48:A60"/>
    <mergeCell ref="B48:B51"/>
    <mergeCell ref="B52:B55"/>
    <mergeCell ref="B56:B59"/>
  </mergeCells>
  <hyperlinks>
    <hyperlink display="If calculating Distribution then include it separately" location="Distribution!A1" ref="B2"/>
    <hyperlink r:id="rId1" ref="C41"/>
    <hyperlink r:id="rId2" ref="F62"/>
    <hyperlink r:id="rId3" ref="F64"/>
    <hyperlink r:id="rId4" ref="F65"/>
    <hyperlink r:id="rId5" ref="F66"/>
    <hyperlink display="If you don’t know the fuel used by contractors then work it out here through number of operations per hectare.&#10;&#10;For spraying and fertiliser applications, don't forget to enter the quantities of products in the Crops and Inputs sections of the calculator." location="'Fertility &amp; Cropping'!A1" ref="F74"/>
  </hyperlinks>
  <printOptions/>
  <pageMargins bottom="0.75" footer="0.0" header="0.0" left="0.7" right="0.7" top="0.75"/>
  <pageSetup orientation="landscape"/>
  <headerFooter>
    <oddHeader>&amp;C&amp;A</oddHeader>
    <oddFooter>&amp;CPage &amp;P</oddFooter>
  </headerFooter>
  <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35.86"/>
    <col customWidth="1" min="2" max="2" width="29.43"/>
    <col customWidth="1" min="3" max="3" width="36.29"/>
    <col customWidth="1" min="4" max="4" width="28.86"/>
    <col customWidth="1" min="5" max="5" width="13.86"/>
    <col customWidth="1" min="6" max="6" width="17.14"/>
    <col customWidth="1" min="7" max="7" width="43.43"/>
    <col customWidth="1" min="8" max="8" width="7.57"/>
    <col customWidth="1" min="9" max="9" width="6.57"/>
  </cols>
  <sheetData>
    <row r="1">
      <c r="A1" s="266" t="s">
        <v>16</v>
      </c>
      <c r="B1" s="267" t="s">
        <v>272</v>
      </c>
      <c r="C1" s="268"/>
      <c r="D1" s="269"/>
      <c r="E1" s="270"/>
      <c r="F1" s="271"/>
      <c r="G1" s="271"/>
      <c r="H1" s="271"/>
      <c r="I1" s="271"/>
    </row>
    <row r="2" ht="20.25" customHeight="1">
      <c r="A2" s="96"/>
      <c r="B2" s="267" t="s">
        <v>273</v>
      </c>
      <c r="C2" s="268"/>
      <c r="D2" s="269"/>
      <c r="E2" s="270"/>
      <c r="F2" s="271"/>
      <c r="G2" s="271"/>
      <c r="H2" s="272"/>
      <c r="I2" s="272"/>
    </row>
    <row r="3" ht="68.25" customHeight="1">
      <c r="A3" s="273" t="s">
        <v>118</v>
      </c>
      <c r="B3" s="274"/>
      <c r="C3" s="274"/>
      <c r="D3" s="275"/>
      <c r="E3" s="276"/>
      <c r="F3" s="276"/>
      <c r="G3" s="276"/>
      <c r="H3" s="154"/>
      <c r="I3" s="154"/>
    </row>
    <row r="4" ht="39.0" customHeight="1">
      <c r="A4" s="277" t="s">
        <v>274</v>
      </c>
      <c r="B4" s="278"/>
      <c r="C4" s="279" t="s">
        <v>275</v>
      </c>
      <c r="D4" s="279" t="s">
        <v>90</v>
      </c>
      <c r="E4" s="279" t="s">
        <v>123</v>
      </c>
      <c r="F4" s="280" t="s">
        <v>276</v>
      </c>
      <c r="G4" s="280" t="s">
        <v>92</v>
      </c>
      <c r="H4" s="281"/>
      <c r="I4" s="281"/>
    </row>
    <row r="5" ht="14.25" customHeight="1">
      <c r="A5" s="282" t="s">
        <v>277</v>
      </c>
      <c r="B5" s="283" t="s">
        <v>278</v>
      </c>
      <c r="C5" s="284"/>
      <c r="D5" s="284"/>
      <c r="E5" s="285"/>
      <c r="F5" s="286"/>
      <c r="G5" s="286"/>
      <c r="H5" s="163"/>
      <c r="I5" s="163"/>
    </row>
    <row r="6" ht="14.25" customHeight="1">
      <c r="A6" s="287"/>
      <c r="B6" s="288" t="s">
        <v>279</v>
      </c>
      <c r="C6" s="289" t="s">
        <v>280</v>
      </c>
      <c r="D6" s="289" t="s">
        <v>281</v>
      </c>
      <c r="E6" s="287" t="s">
        <v>65</v>
      </c>
      <c r="F6" s="290"/>
      <c r="G6" s="291" t="s">
        <v>130</v>
      </c>
      <c r="H6" s="292" t="s">
        <v>279</v>
      </c>
      <c r="I6" s="292" t="str">
        <f t="shared" ref="I6:I34" si="1">CONCATENATE(H6,", ",C6,", ",D6,", (",E6, ")")</f>
        <v>Roads &amp; tracks, Concrete road, by area, (m2)</v>
      </c>
    </row>
    <row r="7" ht="14.25" customHeight="1">
      <c r="A7" s="293"/>
      <c r="B7" s="39"/>
      <c r="C7" s="294" t="s">
        <v>282</v>
      </c>
      <c r="D7" s="294" t="s">
        <v>283</v>
      </c>
      <c r="E7" s="293" t="s">
        <v>81</v>
      </c>
      <c r="F7" s="295"/>
      <c r="G7" s="296"/>
      <c r="H7" s="292" t="s">
        <v>279</v>
      </c>
      <c r="I7" s="292" t="str">
        <f t="shared" si="1"/>
        <v>Roads &amp; tracks, Asphalt / Tarmac, by weight, (t)</v>
      </c>
    </row>
    <row r="8" ht="14.25" customHeight="1">
      <c r="A8" s="293"/>
      <c r="B8" s="39"/>
      <c r="C8" s="297" t="s">
        <v>284</v>
      </c>
      <c r="D8" s="294" t="s">
        <v>285</v>
      </c>
      <c r="E8" s="293" t="s">
        <v>157</v>
      </c>
      <c r="F8" s="295"/>
      <c r="G8" s="296"/>
      <c r="H8" s="292" t="s">
        <v>279</v>
      </c>
      <c r="I8" s="292" t="str">
        <f t="shared" si="1"/>
        <v>Roads &amp; tracks, (5% binder content), by volume, (m3)</v>
      </c>
    </row>
    <row r="9" ht="14.25" customHeight="1">
      <c r="A9" s="293"/>
      <c r="B9" s="39"/>
      <c r="C9" s="42"/>
      <c r="D9" s="294" t="s">
        <v>281</v>
      </c>
      <c r="E9" s="293" t="s">
        <v>65</v>
      </c>
      <c r="F9" s="295"/>
      <c r="G9" s="296"/>
      <c r="H9" s="292" t="s">
        <v>279</v>
      </c>
      <c r="I9" s="292" t="str">
        <f t="shared" si="1"/>
        <v>Roads &amp; tracks, , by area, (m2)</v>
      </c>
    </row>
    <row r="10" ht="14.25" customHeight="1">
      <c r="A10" s="293"/>
      <c r="B10" s="171"/>
      <c r="C10" s="298" t="s">
        <v>286</v>
      </c>
      <c r="D10" s="298" t="s">
        <v>283</v>
      </c>
      <c r="E10" s="299" t="s">
        <v>81</v>
      </c>
      <c r="F10" s="295"/>
      <c r="G10" s="296"/>
      <c r="H10" s="292" t="s">
        <v>279</v>
      </c>
      <c r="I10" s="292" t="str">
        <f t="shared" si="1"/>
        <v>Roads &amp; tracks, Recycled Asphalt Plannings, by weight, (t)</v>
      </c>
    </row>
    <row r="11" ht="14.25" customHeight="1">
      <c r="A11" s="293"/>
      <c r="B11" s="288" t="s">
        <v>287</v>
      </c>
      <c r="C11" s="288" t="s">
        <v>142</v>
      </c>
      <c r="D11" s="289" t="s">
        <v>283</v>
      </c>
      <c r="E11" s="287" t="s">
        <v>81</v>
      </c>
      <c r="F11" s="295"/>
      <c r="G11" s="296"/>
      <c r="H11" s="292" t="s">
        <v>287</v>
      </c>
      <c r="I11" s="292" t="str">
        <f t="shared" si="1"/>
        <v>Aggregate, Average, by weight, (t)</v>
      </c>
    </row>
    <row r="12" ht="14.25" customHeight="1">
      <c r="A12" s="293"/>
      <c r="B12" s="39"/>
      <c r="C12" s="42"/>
      <c r="D12" s="294" t="s">
        <v>285</v>
      </c>
      <c r="E12" s="293" t="s">
        <v>157</v>
      </c>
      <c r="F12" s="295"/>
      <c r="G12" s="296"/>
      <c r="H12" s="292" t="s">
        <v>287</v>
      </c>
      <c r="I12" s="292" t="str">
        <f t="shared" si="1"/>
        <v>Aggregate, , by volume, (m3)</v>
      </c>
    </row>
    <row r="13" ht="14.25" customHeight="1">
      <c r="A13" s="293"/>
      <c r="B13" s="171"/>
      <c r="C13" s="300" t="s">
        <v>288</v>
      </c>
      <c r="D13" s="300" t="s">
        <v>283</v>
      </c>
      <c r="E13" s="301" t="s">
        <v>81</v>
      </c>
      <c r="F13" s="295"/>
      <c r="G13" s="296"/>
      <c r="H13" s="292" t="s">
        <v>287</v>
      </c>
      <c r="I13" s="292" t="str">
        <f t="shared" si="1"/>
        <v>Aggregate, Gravel, by weight, (t)</v>
      </c>
    </row>
    <row r="14" ht="14.25" customHeight="1">
      <c r="A14" s="293"/>
      <c r="B14" s="302" t="s">
        <v>289</v>
      </c>
      <c r="C14" s="303" t="s">
        <v>290</v>
      </c>
      <c r="D14" s="303" t="s">
        <v>283</v>
      </c>
      <c r="E14" s="304" t="s">
        <v>81</v>
      </c>
      <c r="F14" s="295"/>
      <c r="G14" s="296"/>
      <c r="H14" s="292" t="s">
        <v>289</v>
      </c>
      <c r="I14" s="292" t="str">
        <f t="shared" si="1"/>
        <v>Concrete, General, by weight, (t)</v>
      </c>
    </row>
    <row r="15" ht="14.25" customHeight="1">
      <c r="A15" s="293"/>
      <c r="B15" s="39"/>
      <c r="C15" s="294" t="s">
        <v>291</v>
      </c>
      <c r="D15" s="294" t="s">
        <v>283</v>
      </c>
      <c r="E15" s="293" t="s">
        <v>81</v>
      </c>
      <c r="F15" s="295"/>
      <c r="G15" s="296"/>
      <c r="H15" s="292" t="s">
        <v>289</v>
      </c>
      <c r="I15" s="292" t="str">
        <f t="shared" si="1"/>
        <v>Concrete, Cement:sand:aggregate ratio 1:1:2, by weight, (t)</v>
      </c>
    </row>
    <row r="16" ht="14.25" customHeight="1">
      <c r="A16" s="293"/>
      <c r="B16" s="39"/>
      <c r="C16" s="294" t="s">
        <v>292</v>
      </c>
      <c r="D16" s="294" t="s">
        <v>283</v>
      </c>
      <c r="E16" s="293" t="s">
        <v>81</v>
      </c>
      <c r="F16" s="295"/>
      <c r="G16" s="296"/>
      <c r="H16" s="292" t="s">
        <v>289</v>
      </c>
      <c r="I16" s="292" t="str">
        <f t="shared" si="1"/>
        <v>Concrete, Cement:sand:aggregate ratio 1:1.5:3 , by weight, (t)</v>
      </c>
    </row>
    <row r="17" ht="14.25" customHeight="1">
      <c r="A17" s="293"/>
      <c r="B17" s="39"/>
      <c r="C17" s="294" t="s">
        <v>293</v>
      </c>
      <c r="D17" s="294" t="s">
        <v>283</v>
      </c>
      <c r="E17" s="293" t="s">
        <v>81</v>
      </c>
      <c r="F17" s="295"/>
      <c r="G17" s="296"/>
      <c r="H17" s="292" t="s">
        <v>289</v>
      </c>
      <c r="I17" s="292" t="str">
        <f t="shared" si="1"/>
        <v>Concrete, Cement:sand:aggregate ratio 1:2:4 , by weight, (t)</v>
      </c>
    </row>
    <row r="18" ht="14.25" customHeight="1">
      <c r="A18" s="293"/>
      <c r="B18" s="39"/>
      <c r="C18" s="294" t="s">
        <v>294</v>
      </c>
      <c r="D18" s="294" t="s">
        <v>283</v>
      </c>
      <c r="E18" s="293" t="s">
        <v>81</v>
      </c>
      <c r="F18" s="295"/>
      <c r="G18" s="296"/>
      <c r="H18" s="292" t="s">
        <v>289</v>
      </c>
      <c r="I18" s="292" t="str">
        <f t="shared" si="1"/>
        <v>Concrete, Cement:sand:aggregate ratio 1:3:6, by weight, (t)</v>
      </c>
    </row>
    <row r="19" ht="14.25" customHeight="1">
      <c r="A19" s="293"/>
      <c r="B19" s="39"/>
      <c r="C19" s="294" t="s">
        <v>295</v>
      </c>
      <c r="D19" s="294" t="s">
        <v>285</v>
      </c>
      <c r="E19" s="293" t="s">
        <v>157</v>
      </c>
      <c r="F19" s="295"/>
      <c r="G19" s="296"/>
      <c r="H19" s="292" t="s">
        <v>289</v>
      </c>
      <c r="I19" s="292" t="str">
        <f t="shared" si="1"/>
        <v>Concrete, Readymix , by volume, (m3)</v>
      </c>
    </row>
    <row r="20" ht="14.25" customHeight="1">
      <c r="A20" s="293"/>
      <c r="B20" s="39"/>
      <c r="C20" s="294" t="s">
        <v>296</v>
      </c>
      <c r="D20" s="294" t="s">
        <v>283</v>
      </c>
      <c r="E20" s="293" t="s">
        <v>81</v>
      </c>
      <c r="F20" s="295"/>
      <c r="G20" s="296"/>
      <c r="H20" s="292" t="s">
        <v>289</v>
      </c>
      <c r="I20" s="292" t="str">
        <f t="shared" si="1"/>
        <v>Concrete, Reinforced RC 35/45 (CEM 1), by weight, (t)</v>
      </c>
    </row>
    <row r="21" ht="14.25" customHeight="1">
      <c r="A21" s="293"/>
      <c r="B21" s="39"/>
      <c r="C21" s="294" t="s">
        <v>297</v>
      </c>
      <c r="D21" s="294" t="s">
        <v>283</v>
      </c>
      <c r="E21" s="293" t="s">
        <v>81</v>
      </c>
      <c r="F21" s="295"/>
      <c r="G21" s="296"/>
      <c r="H21" s="292" t="s">
        <v>289</v>
      </c>
      <c r="I21" s="292" t="str">
        <f t="shared" si="1"/>
        <v>Concrete, Reinforced RC 40/50 (CEM 1), by weight, (t)</v>
      </c>
    </row>
    <row r="22" ht="14.25" customHeight="1">
      <c r="A22" s="293"/>
      <c r="B22" s="39"/>
      <c r="C22" s="294" t="s">
        <v>298</v>
      </c>
      <c r="D22" s="294" t="s">
        <v>283</v>
      </c>
      <c r="E22" s="293" t="s">
        <v>81</v>
      </c>
      <c r="F22" s="295"/>
      <c r="G22" s="296"/>
      <c r="H22" s="292" t="s">
        <v>289</v>
      </c>
      <c r="I22" s="292" t="str">
        <f t="shared" si="1"/>
        <v>Concrete, Precast concrete beams &amp; columns, by weight, (t)</v>
      </c>
    </row>
    <row r="23" ht="14.25" customHeight="1">
      <c r="A23" s="293"/>
      <c r="B23" s="39"/>
      <c r="C23" s="300" t="s">
        <v>299</v>
      </c>
      <c r="D23" s="294" t="s">
        <v>283</v>
      </c>
      <c r="E23" s="293" t="s">
        <v>81</v>
      </c>
      <c r="F23" s="295"/>
      <c r="G23" s="296"/>
      <c r="H23" s="292" t="s">
        <v>289</v>
      </c>
      <c r="I23" s="292" t="str">
        <f t="shared" si="1"/>
        <v>Concrete, Blocks, by weight, (t)</v>
      </c>
    </row>
    <row r="24" ht="14.25" customHeight="1">
      <c r="A24" s="293"/>
      <c r="B24" s="171"/>
      <c r="C24" s="171"/>
      <c r="D24" s="298" t="s">
        <v>285</v>
      </c>
      <c r="E24" s="299" t="s">
        <v>157</v>
      </c>
      <c r="F24" s="295"/>
      <c r="G24" s="296"/>
      <c r="H24" s="292" t="s">
        <v>289</v>
      </c>
      <c r="I24" s="292" t="str">
        <f t="shared" si="1"/>
        <v>Concrete, , by volume, (m3)</v>
      </c>
    </row>
    <row r="25" ht="14.25" customHeight="1">
      <c r="A25" s="293"/>
      <c r="B25" s="302" t="s">
        <v>300</v>
      </c>
      <c r="C25" s="302" t="s">
        <v>301</v>
      </c>
      <c r="D25" s="303" t="s">
        <v>302</v>
      </c>
      <c r="E25" s="304" t="s">
        <v>303</v>
      </c>
      <c r="F25" s="295"/>
      <c r="G25" s="296"/>
      <c r="H25" s="292" t="s">
        <v>300</v>
      </c>
      <c r="I25" s="292" t="str">
        <f t="shared" si="1"/>
        <v>Cement, General , by bag, (25kg bag)</v>
      </c>
    </row>
    <row r="26" ht="14.25" customHeight="1">
      <c r="A26" s="293"/>
      <c r="B26" s="171"/>
      <c r="C26" s="171"/>
      <c r="D26" s="298" t="s">
        <v>283</v>
      </c>
      <c r="E26" s="299" t="s">
        <v>81</v>
      </c>
      <c r="F26" s="295"/>
      <c r="G26" s="296"/>
      <c r="H26" s="292" t="s">
        <v>300</v>
      </c>
      <c r="I26" s="292" t="str">
        <f t="shared" si="1"/>
        <v>Cement, , by weight, (t)</v>
      </c>
    </row>
    <row r="27" ht="14.25" customHeight="1">
      <c r="A27" s="293"/>
      <c r="B27" s="288" t="s">
        <v>304</v>
      </c>
      <c r="C27" s="288" t="s">
        <v>290</v>
      </c>
      <c r="D27" s="289" t="s">
        <v>283</v>
      </c>
      <c r="E27" s="287" t="s">
        <v>81</v>
      </c>
      <c r="F27" s="295"/>
      <c r="G27" s="296"/>
      <c r="H27" s="292" t="s">
        <v>304</v>
      </c>
      <c r="I27" s="292" t="str">
        <f t="shared" si="1"/>
        <v>Stone, General, by weight, (t)</v>
      </c>
    </row>
    <row r="28" ht="14.25" customHeight="1">
      <c r="A28" s="293"/>
      <c r="B28" s="39"/>
      <c r="C28" s="42"/>
      <c r="D28" s="294" t="s">
        <v>285</v>
      </c>
      <c r="E28" s="293" t="s">
        <v>157</v>
      </c>
      <c r="F28" s="295"/>
      <c r="G28" s="296"/>
      <c r="H28" s="292" t="s">
        <v>304</v>
      </c>
      <c r="I28" s="292" t="str">
        <f t="shared" si="1"/>
        <v>Stone, , by volume, (m3)</v>
      </c>
    </row>
    <row r="29" ht="14.25" customHeight="1">
      <c r="A29" s="293"/>
      <c r="B29" s="39"/>
      <c r="C29" s="300" t="s">
        <v>305</v>
      </c>
      <c r="D29" s="294" t="s">
        <v>283</v>
      </c>
      <c r="E29" s="293" t="s">
        <v>81</v>
      </c>
      <c r="F29" s="295"/>
      <c r="G29" s="296"/>
      <c r="H29" s="292" t="s">
        <v>304</v>
      </c>
      <c r="I29" s="292" t="str">
        <f t="shared" si="1"/>
        <v>Stone, Limestone, by weight, (t)</v>
      </c>
    </row>
    <row r="30" ht="14.25" customHeight="1">
      <c r="A30" s="293"/>
      <c r="B30" s="39"/>
      <c r="C30" s="42"/>
      <c r="D30" s="294" t="s">
        <v>285</v>
      </c>
      <c r="E30" s="293" t="s">
        <v>157</v>
      </c>
      <c r="F30" s="295"/>
      <c r="G30" s="296"/>
      <c r="H30" s="292" t="s">
        <v>304</v>
      </c>
      <c r="I30" s="292" t="str">
        <f t="shared" si="1"/>
        <v>Stone, , by volume, (m3)</v>
      </c>
    </row>
    <row r="31" ht="14.25" customHeight="1">
      <c r="A31" s="293"/>
      <c r="B31" s="39"/>
      <c r="C31" s="300" t="s">
        <v>306</v>
      </c>
      <c r="D31" s="294" t="s">
        <v>283</v>
      </c>
      <c r="E31" s="293" t="s">
        <v>81</v>
      </c>
      <c r="F31" s="295"/>
      <c r="G31" s="296"/>
      <c r="H31" s="292" t="s">
        <v>304</v>
      </c>
      <c r="I31" s="292" t="str">
        <f t="shared" si="1"/>
        <v>Stone, Slate, by weight, (t)</v>
      </c>
    </row>
    <row r="32" ht="14.25" customHeight="1">
      <c r="A32" s="293"/>
      <c r="B32" s="39"/>
      <c r="C32" s="42"/>
      <c r="D32" s="294" t="s">
        <v>285</v>
      </c>
      <c r="E32" s="293" t="s">
        <v>157</v>
      </c>
      <c r="F32" s="295"/>
      <c r="G32" s="296"/>
      <c r="H32" s="292" t="s">
        <v>304</v>
      </c>
      <c r="I32" s="292" t="str">
        <f t="shared" si="1"/>
        <v>Stone, , by volume, (m3)</v>
      </c>
    </row>
    <row r="33" ht="14.25" customHeight="1">
      <c r="A33" s="293"/>
      <c r="B33" s="171"/>
      <c r="C33" s="298" t="s">
        <v>307</v>
      </c>
      <c r="D33" s="298" t="s">
        <v>283</v>
      </c>
      <c r="E33" s="299" t="s">
        <v>81</v>
      </c>
      <c r="F33" s="295"/>
      <c r="G33" s="296"/>
      <c r="H33" s="292" t="s">
        <v>304</v>
      </c>
      <c r="I33" s="292" t="str">
        <f t="shared" si="1"/>
        <v>Stone, Granite, by weight, (t)</v>
      </c>
    </row>
    <row r="34" ht="14.25" customHeight="1">
      <c r="A34" s="301"/>
      <c r="B34" s="288" t="s">
        <v>308</v>
      </c>
      <c r="C34" s="288" t="s">
        <v>309</v>
      </c>
      <c r="D34" s="288" t="s">
        <v>283</v>
      </c>
      <c r="E34" s="305" t="s">
        <v>81</v>
      </c>
      <c r="F34" s="306"/>
      <c r="G34" s="307"/>
      <c r="H34" s="308" t="s">
        <v>308</v>
      </c>
      <c r="I34" s="308" t="str">
        <f t="shared" si="1"/>
        <v>Roof sheets, Mineral, by weight, (t)</v>
      </c>
    </row>
    <row r="35" ht="14.25" customHeight="1">
      <c r="A35" s="183" t="s">
        <v>310</v>
      </c>
      <c r="B35" s="309"/>
      <c r="C35" s="309"/>
      <c r="D35" s="309"/>
      <c r="E35" s="185"/>
      <c r="F35" s="186"/>
      <c r="G35" s="310"/>
      <c r="H35" s="311"/>
      <c r="I35" s="311"/>
    </row>
    <row r="36" ht="14.25" customHeight="1">
      <c r="A36" s="312"/>
      <c r="B36" s="288" t="s">
        <v>311</v>
      </c>
      <c r="C36" s="288" t="s">
        <v>312</v>
      </c>
      <c r="D36" s="289" t="s">
        <v>283</v>
      </c>
      <c r="E36" s="287" t="s">
        <v>81</v>
      </c>
      <c r="F36" s="290"/>
      <c r="G36" s="313"/>
      <c r="H36" s="314" t="s">
        <v>311</v>
      </c>
      <c r="I36" s="314" t="str">
        <f t="shared" ref="I36:I38" si="2">CONCATENATE(H36,", ",C36,", ",D36,", (",E36, ")")</f>
        <v>Bricks, Clay, by weight, (t)</v>
      </c>
    </row>
    <row r="37" ht="14.25" customHeight="1">
      <c r="A37" s="293"/>
      <c r="B37" s="171"/>
      <c r="C37" s="171"/>
      <c r="D37" s="298" t="s">
        <v>313</v>
      </c>
      <c r="E37" s="299" t="s">
        <v>314</v>
      </c>
      <c r="F37" s="295"/>
      <c r="G37" s="296"/>
      <c r="H37" s="292" t="s">
        <v>311</v>
      </c>
      <c r="I37" s="292" t="str">
        <f t="shared" si="2"/>
        <v>Bricks, , by unit, (per brick)</v>
      </c>
    </row>
    <row r="38" ht="14.25" customHeight="1">
      <c r="A38" s="301"/>
      <c r="B38" s="288" t="s">
        <v>315</v>
      </c>
      <c r="C38" s="288" t="s">
        <v>312</v>
      </c>
      <c r="D38" s="288" t="s">
        <v>283</v>
      </c>
      <c r="E38" s="305" t="s">
        <v>81</v>
      </c>
      <c r="F38" s="306"/>
      <c r="G38" s="307"/>
      <c r="H38" s="308" t="s">
        <v>315</v>
      </c>
      <c r="I38" s="308" t="str">
        <f t="shared" si="2"/>
        <v>Tiles, Clay, by weight, (t)</v>
      </c>
    </row>
    <row r="39" ht="14.25" customHeight="1">
      <c r="A39" s="183" t="s">
        <v>316</v>
      </c>
      <c r="B39" s="315" t="s">
        <v>317</v>
      </c>
      <c r="C39" s="309"/>
      <c r="D39" s="309"/>
      <c r="E39" s="185"/>
      <c r="F39" s="186"/>
      <c r="G39" s="310"/>
      <c r="H39" s="311"/>
      <c r="I39" s="311"/>
    </row>
    <row r="40" ht="14.25" customHeight="1">
      <c r="A40" s="287"/>
      <c r="B40" s="288" t="s">
        <v>318</v>
      </c>
      <c r="C40" s="289" t="s">
        <v>319</v>
      </c>
      <c r="D40" s="289" t="s">
        <v>283</v>
      </c>
      <c r="E40" s="287" t="s">
        <v>81</v>
      </c>
      <c r="F40" s="290"/>
      <c r="G40" s="313"/>
      <c r="H40" s="314" t="s">
        <v>318</v>
      </c>
      <c r="I40" s="314" t="str">
        <f t="shared" ref="I40:I48" si="3">CONCATENATE(H40,", ",C40,", ",D40,", (",E40, ")")</f>
        <v>Steel, Section (e.g. I-beams), by weight, (t)</v>
      </c>
    </row>
    <row r="41" ht="14.25" customHeight="1">
      <c r="A41" s="293"/>
      <c r="B41" s="39"/>
      <c r="C41" s="294" t="s">
        <v>320</v>
      </c>
      <c r="D41" s="294" t="s">
        <v>283</v>
      </c>
      <c r="E41" s="293" t="s">
        <v>81</v>
      </c>
      <c r="F41" s="295"/>
      <c r="G41" s="296"/>
      <c r="H41" s="292" t="s">
        <v>318</v>
      </c>
      <c r="I41" s="292" t="str">
        <f t="shared" si="3"/>
        <v>Steel, Plate, by weight, (t)</v>
      </c>
    </row>
    <row r="42" ht="14.25" customHeight="1">
      <c r="A42" s="293"/>
      <c r="B42" s="39"/>
      <c r="C42" s="294" t="s">
        <v>321</v>
      </c>
      <c r="D42" s="294" t="s">
        <v>283</v>
      </c>
      <c r="E42" s="293" t="s">
        <v>81</v>
      </c>
      <c r="F42" s="295"/>
      <c r="G42" s="296"/>
      <c r="H42" s="292" t="s">
        <v>318</v>
      </c>
      <c r="I42" s="292" t="str">
        <f t="shared" si="3"/>
        <v>Steel, Rebar, by weight, (t)</v>
      </c>
    </row>
    <row r="43" ht="14.25" customHeight="1">
      <c r="A43" s="293"/>
      <c r="B43" s="39"/>
      <c r="C43" s="294" t="s">
        <v>322</v>
      </c>
      <c r="D43" s="294" t="s">
        <v>283</v>
      </c>
      <c r="E43" s="293" t="s">
        <v>81</v>
      </c>
      <c r="F43" s="295"/>
      <c r="G43" s="296"/>
      <c r="H43" s="292" t="s">
        <v>318</v>
      </c>
      <c r="I43" s="292" t="str">
        <f t="shared" si="3"/>
        <v>Steel, 100% recycled steel, by weight, (t)</v>
      </c>
    </row>
    <row r="44" ht="14.25" customHeight="1">
      <c r="A44" s="293"/>
      <c r="B44" s="39"/>
      <c r="C44" s="294" t="s">
        <v>323</v>
      </c>
      <c r="D44" s="294" t="s">
        <v>283</v>
      </c>
      <c r="E44" s="293" t="s">
        <v>81</v>
      </c>
      <c r="F44" s="295"/>
      <c r="G44" s="296"/>
      <c r="H44" s="292" t="s">
        <v>318</v>
      </c>
      <c r="I44" s="292" t="str">
        <f t="shared" si="3"/>
        <v>Steel, Galvanised , by weight, (t)</v>
      </c>
    </row>
    <row r="45" ht="14.25" customHeight="1">
      <c r="A45" s="293"/>
      <c r="B45" s="171"/>
      <c r="C45" s="298" t="s">
        <v>324</v>
      </c>
      <c r="D45" s="298" t="s">
        <v>283</v>
      </c>
      <c r="E45" s="299" t="s">
        <v>81</v>
      </c>
      <c r="F45" s="316"/>
      <c r="G45" s="317"/>
      <c r="H45" s="292" t="s">
        <v>318</v>
      </c>
      <c r="I45" s="292" t="str">
        <f t="shared" si="3"/>
        <v>Steel, Stainless, by weight, (t)</v>
      </c>
    </row>
    <row r="46" ht="14.25" customHeight="1">
      <c r="A46" s="293"/>
      <c r="B46" s="318" t="s">
        <v>325</v>
      </c>
      <c r="C46" s="318"/>
      <c r="D46" s="318" t="s">
        <v>283</v>
      </c>
      <c r="E46" s="319" t="s">
        <v>81</v>
      </c>
      <c r="F46" s="295"/>
      <c r="G46" s="296"/>
      <c r="H46" s="292" t="s">
        <v>325</v>
      </c>
      <c r="I46" s="292" t="str">
        <f t="shared" si="3"/>
        <v>Lead, , by weight, (t)</v>
      </c>
    </row>
    <row r="47" ht="14.25" customHeight="1">
      <c r="A47" s="293"/>
      <c r="B47" s="318" t="s">
        <v>326</v>
      </c>
      <c r="C47" s="318" t="s">
        <v>327</v>
      </c>
      <c r="D47" s="318" t="s">
        <v>283</v>
      </c>
      <c r="E47" s="319" t="s">
        <v>81</v>
      </c>
      <c r="F47" s="295"/>
      <c r="G47" s="296"/>
      <c r="H47" s="292" t="s">
        <v>326</v>
      </c>
      <c r="I47" s="292" t="str">
        <f t="shared" si="3"/>
        <v>Copper , Pipe , by weight, (t)</v>
      </c>
    </row>
    <row r="48" ht="14.25" customHeight="1">
      <c r="A48" s="301"/>
      <c r="B48" s="288" t="s">
        <v>328</v>
      </c>
      <c r="C48" s="288"/>
      <c r="D48" s="288" t="s">
        <v>283</v>
      </c>
      <c r="E48" s="305" t="s">
        <v>81</v>
      </c>
      <c r="F48" s="306"/>
      <c r="G48" s="307"/>
      <c r="H48" s="308" t="s">
        <v>328</v>
      </c>
      <c r="I48" s="308" t="str">
        <f t="shared" si="3"/>
        <v>Aluminium, , by weight, (t)</v>
      </c>
    </row>
    <row r="49" ht="14.25" customHeight="1">
      <c r="A49" s="183" t="s">
        <v>329</v>
      </c>
      <c r="B49" s="315" t="s">
        <v>330</v>
      </c>
      <c r="C49" s="309"/>
      <c r="D49" s="309"/>
      <c r="E49" s="185"/>
      <c r="F49" s="186"/>
      <c r="G49" s="310"/>
      <c r="H49" s="311"/>
      <c r="I49" s="311"/>
    </row>
    <row r="50" ht="14.25" customHeight="1">
      <c r="A50" s="287"/>
      <c r="B50" s="288" t="s">
        <v>331</v>
      </c>
      <c r="C50" s="288" t="s">
        <v>290</v>
      </c>
      <c r="D50" s="288" t="s">
        <v>283</v>
      </c>
      <c r="E50" s="305" t="s">
        <v>81</v>
      </c>
      <c r="F50" s="290"/>
      <c r="G50" s="313"/>
      <c r="H50" s="314" t="s">
        <v>331</v>
      </c>
      <c r="I50" s="314" t="str">
        <f t="shared" ref="I50:I70" si="4">CONCATENATE(H50,", ",C50,", ",D50,", (",E50, ")")</f>
        <v>Timber, General, by weight, (t)</v>
      </c>
    </row>
    <row r="51" ht="14.25" customHeight="1">
      <c r="A51" s="293"/>
      <c r="B51" s="39"/>
      <c r="C51" s="302" t="s">
        <v>332</v>
      </c>
      <c r="D51" s="303" t="s">
        <v>283</v>
      </c>
      <c r="E51" s="304" t="s">
        <v>81</v>
      </c>
      <c r="F51" s="295"/>
      <c r="G51" s="296"/>
      <c r="H51" s="292" t="s">
        <v>331</v>
      </c>
      <c r="I51" s="292" t="str">
        <f t="shared" si="4"/>
        <v>Timber, Pine/Spruce, by weight, (t)</v>
      </c>
    </row>
    <row r="52" ht="14.25" customHeight="1">
      <c r="A52" s="293"/>
      <c r="B52" s="39"/>
      <c r="C52" s="39"/>
      <c r="D52" s="320" t="s">
        <v>333</v>
      </c>
      <c r="E52" s="293" t="s">
        <v>334</v>
      </c>
      <c r="F52" s="295"/>
      <c r="G52" s="296"/>
      <c r="H52" s="292" t="s">
        <v>331</v>
      </c>
      <c r="I52" s="292" t="str">
        <f t="shared" si="4"/>
        <v>Timber, , 50 x 25mm (2"x1"), (m)</v>
      </c>
    </row>
    <row r="53" ht="14.25" customHeight="1">
      <c r="A53" s="293"/>
      <c r="B53" s="39"/>
      <c r="C53" s="39"/>
      <c r="D53" s="320" t="s">
        <v>335</v>
      </c>
      <c r="E53" s="293" t="s">
        <v>334</v>
      </c>
      <c r="F53" s="295"/>
      <c r="G53" s="296"/>
      <c r="H53" s="292" t="s">
        <v>331</v>
      </c>
      <c r="I53" s="292" t="str">
        <f t="shared" si="4"/>
        <v>Timber, , 50 x 50mm (2" x 2"), (m)</v>
      </c>
    </row>
    <row r="54" ht="14.25" customHeight="1">
      <c r="A54" s="293"/>
      <c r="B54" s="39"/>
      <c r="C54" s="39"/>
      <c r="D54" s="320" t="s">
        <v>336</v>
      </c>
      <c r="E54" s="293" t="s">
        <v>334</v>
      </c>
      <c r="F54" s="295"/>
      <c r="G54" s="296"/>
      <c r="H54" s="292" t="s">
        <v>331</v>
      </c>
      <c r="I54" s="292" t="str">
        <f t="shared" si="4"/>
        <v>Timber, , 75 x 50mm (3" x 2"), (m)</v>
      </c>
    </row>
    <row r="55" ht="14.25" customHeight="1">
      <c r="A55" s="293"/>
      <c r="B55" s="39"/>
      <c r="C55" s="39"/>
      <c r="D55" s="320" t="s">
        <v>337</v>
      </c>
      <c r="E55" s="293" t="s">
        <v>334</v>
      </c>
      <c r="F55" s="295"/>
      <c r="G55" s="296"/>
      <c r="H55" s="292" t="s">
        <v>331</v>
      </c>
      <c r="I55" s="292" t="str">
        <f t="shared" si="4"/>
        <v>Timber, , 100 x 50mm (4" x 2"), (m)</v>
      </c>
    </row>
    <row r="56" ht="14.25" customHeight="1">
      <c r="A56" s="293"/>
      <c r="B56" s="39"/>
      <c r="C56" s="39"/>
      <c r="D56" s="320" t="s">
        <v>338</v>
      </c>
      <c r="E56" s="293" t="s">
        <v>334</v>
      </c>
      <c r="F56" s="295"/>
      <c r="G56" s="296"/>
      <c r="H56" s="292" t="s">
        <v>331</v>
      </c>
      <c r="I56" s="292" t="str">
        <f t="shared" si="4"/>
        <v>Timber, , 150 x 50mm (6" x 2"), (m)</v>
      </c>
    </row>
    <row r="57" ht="14.25" customHeight="1">
      <c r="A57" s="293"/>
      <c r="B57" s="39"/>
      <c r="C57" s="39"/>
      <c r="D57" s="320" t="s">
        <v>339</v>
      </c>
      <c r="E57" s="293" t="s">
        <v>334</v>
      </c>
      <c r="F57" s="295"/>
      <c r="G57" s="296"/>
      <c r="H57" s="292" t="s">
        <v>331</v>
      </c>
      <c r="I57" s="292" t="str">
        <f t="shared" si="4"/>
        <v>Timber, , 150 x 25mm (6” x 1”), (m)</v>
      </c>
    </row>
    <row r="58" ht="14.25" customHeight="1">
      <c r="A58" s="293"/>
      <c r="B58" s="39"/>
      <c r="C58" s="171"/>
      <c r="D58" s="298" t="s">
        <v>340</v>
      </c>
      <c r="E58" s="299" t="s">
        <v>157</v>
      </c>
      <c r="F58" s="295"/>
      <c r="G58" s="296"/>
      <c r="H58" s="292" t="s">
        <v>331</v>
      </c>
      <c r="I58" s="292" t="str">
        <f t="shared" si="4"/>
        <v>Timber, , cubic m, (m3)</v>
      </c>
    </row>
    <row r="59" ht="14.25" customHeight="1">
      <c r="A59" s="293"/>
      <c r="B59" s="39"/>
      <c r="C59" s="288" t="s">
        <v>341</v>
      </c>
      <c r="D59" s="289" t="s">
        <v>283</v>
      </c>
      <c r="E59" s="287" t="s">
        <v>81</v>
      </c>
      <c r="F59" s="295"/>
      <c r="G59" s="296"/>
      <c r="H59" s="292" t="s">
        <v>331</v>
      </c>
      <c r="I59" s="292" t="str">
        <f t="shared" si="4"/>
        <v>Timber, Plywood, by weight, (t)</v>
      </c>
    </row>
    <row r="60" ht="14.25" customHeight="1">
      <c r="A60" s="293"/>
      <c r="B60" s="39"/>
      <c r="C60" s="39"/>
      <c r="D60" s="294" t="s">
        <v>342</v>
      </c>
      <c r="E60" s="293" t="s">
        <v>65</v>
      </c>
      <c r="F60" s="295"/>
      <c r="G60" s="296"/>
      <c r="H60" s="292" t="s">
        <v>331</v>
      </c>
      <c r="I60" s="292" t="str">
        <f t="shared" si="4"/>
        <v>Timber, , 6mm 8'x4' (2.4x1.2m) Sheet, (m2)</v>
      </c>
    </row>
    <row r="61" ht="14.25" customHeight="1">
      <c r="A61" s="293"/>
      <c r="B61" s="39"/>
      <c r="C61" s="39"/>
      <c r="D61" s="294" t="s">
        <v>343</v>
      </c>
      <c r="E61" s="293" t="s">
        <v>65</v>
      </c>
      <c r="F61" s="295"/>
      <c r="G61" s="296"/>
      <c r="H61" s="292" t="s">
        <v>331</v>
      </c>
      <c r="I61" s="292" t="str">
        <f t="shared" si="4"/>
        <v>Timber, , 9mm 8'x4' (2.4x1.2m) Sheet, (m2)</v>
      </c>
    </row>
    <row r="62" ht="14.25" customHeight="1">
      <c r="A62" s="293"/>
      <c r="B62" s="39"/>
      <c r="C62" s="39"/>
      <c r="D62" s="294" t="s">
        <v>344</v>
      </c>
      <c r="E62" s="293" t="s">
        <v>65</v>
      </c>
      <c r="F62" s="295"/>
      <c r="G62" s="296"/>
      <c r="H62" s="292" t="s">
        <v>331</v>
      </c>
      <c r="I62" s="292" t="str">
        <f t="shared" si="4"/>
        <v>Timber, , 12mm 8'x4' (2.4x1.2m) Sheet, (m2)</v>
      </c>
    </row>
    <row r="63" ht="14.25" customHeight="1">
      <c r="A63" s="293"/>
      <c r="B63" s="39"/>
      <c r="C63" s="39"/>
      <c r="D63" s="294" t="s">
        <v>345</v>
      </c>
      <c r="E63" s="293" t="s">
        <v>65</v>
      </c>
      <c r="F63" s="295"/>
      <c r="G63" s="296"/>
      <c r="H63" s="292" t="s">
        <v>331</v>
      </c>
      <c r="I63" s="292" t="str">
        <f t="shared" si="4"/>
        <v>Timber, , 18mm 8'x4' (2.4x1.2m) Sheet, (m2)</v>
      </c>
    </row>
    <row r="64" ht="14.25" customHeight="1">
      <c r="A64" s="293"/>
      <c r="B64" s="39"/>
      <c r="C64" s="39"/>
      <c r="D64" s="294" t="s">
        <v>346</v>
      </c>
      <c r="E64" s="293" t="s">
        <v>65</v>
      </c>
      <c r="F64" s="295"/>
      <c r="G64" s="296"/>
      <c r="H64" s="292" t="s">
        <v>331</v>
      </c>
      <c r="I64" s="292" t="str">
        <f t="shared" si="4"/>
        <v>Timber, , 25mm 8'x4' (2.4x1.2m) Sheet, (m2)</v>
      </c>
    </row>
    <row r="65" ht="14.25" customHeight="1">
      <c r="A65" s="293"/>
      <c r="B65" s="39"/>
      <c r="C65" s="171"/>
      <c r="D65" s="298" t="s">
        <v>340</v>
      </c>
      <c r="E65" s="299" t="s">
        <v>157</v>
      </c>
      <c r="F65" s="295"/>
      <c r="G65" s="296"/>
      <c r="H65" s="292" t="s">
        <v>331</v>
      </c>
      <c r="I65" s="292" t="str">
        <f t="shared" si="4"/>
        <v>Timber, , cubic m, (m3)</v>
      </c>
    </row>
    <row r="66" ht="14.25" customHeight="1">
      <c r="A66" s="293"/>
      <c r="B66" s="39"/>
      <c r="C66" s="318" t="s">
        <v>347</v>
      </c>
      <c r="D66" s="318" t="s">
        <v>283</v>
      </c>
      <c r="E66" s="319" t="s">
        <v>81</v>
      </c>
      <c r="F66" s="295"/>
      <c r="G66" s="296"/>
      <c r="H66" s="292" t="s">
        <v>331</v>
      </c>
      <c r="I66" s="292" t="str">
        <f t="shared" si="4"/>
        <v>Timber, MDF, by weight, (t)</v>
      </c>
    </row>
    <row r="67" ht="14.25" customHeight="1">
      <c r="A67" s="293"/>
      <c r="B67" s="39"/>
      <c r="C67" s="321" t="s">
        <v>348</v>
      </c>
      <c r="D67" s="321" t="s">
        <v>283</v>
      </c>
      <c r="E67" s="322" t="s">
        <v>81</v>
      </c>
      <c r="F67" s="295"/>
      <c r="G67" s="296"/>
      <c r="H67" s="292" t="s">
        <v>331</v>
      </c>
      <c r="I67" s="292" t="str">
        <f t="shared" si="4"/>
        <v>Timber, OSB, by weight, (t)</v>
      </c>
    </row>
    <row r="68" ht="14.25" customHeight="1">
      <c r="A68" s="293"/>
      <c r="B68" s="39"/>
      <c r="C68" s="321" t="s">
        <v>349</v>
      </c>
      <c r="D68" s="321" t="s">
        <v>283</v>
      </c>
      <c r="E68" s="322" t="s">
        <v>81</v>
      </c>
      <c r="F68" s="295"/>
      <c r="G68" s="296"/>
      <c r="H68" s="292" t="s">
        <v>331</v>
      </c>
      <c r="I68" s="292" t="str">
        <f t="shared" si="4"/>
        <v>Timber, Chipboard, by weight, (t)</v>
      </c>
    </row>
    <row r="69" ht="14.25" customHeight="1">
      <c r="A69" s="293"/>
      <c r="B69" s="39"/>
      <c r="C69" s="321" t="s">
        <v>350</v>
      </c>
      <c r="D69" s="321" t="s">
        <v>283</v>
      </c>
      <c r="E69" s="322" t="s">
        <v>81</v>
      </c>
      <c r="F69" s="295"/>
      <c r="G69" s="296"/>
      <c r="H69" s="292" t="s">
        <v>331</v>
      </c>
      <c r="I69" s="292" t="str">
        <f t="shared" si="4"/>
        <v>Timber, Hardwood, by weight, (t)</v>
      </c>
    </row>
    <row r="70" ht="14.25" customHeight="1">
      <c r="A70" s="301"/>
      <c r="B70" s="42"/>
      <c r="C70" s="302" t="s">
        <v>351</v>
      </c>
      <c r="D70" s="302" t="s">
        <v>283</v>
      </c>
      <c r="E70" s="323" t="s">
        <v>81</v>
      </c>
      <c r="F70" s="306"/>
      <c r="G70" s="307"/>
      <c r="H70" s="308" t="s">
        <v>331</v>
      </c>
      <c r="I70" s="308" t="str">
        <f t="shared" si="4"/>
        <v>Timber, Glulam, by weight, (t)</v>
      </c>
    </row>
    <row r="71" ht="14.25" customHeight="1">
      <c r="A71" s="183" t="s">
        <v>352</v>
      </c>
      <c r="B71" s="315" t="s">
        <v>353</v>
      </c>
      <c r="C71" s="309"/>
      <c r="D71" s="309"/>
      <c r="E71" s="185"/>
      <c r="F71" s="186"/>
      <c r="G71" s="310"/>
      <c r="H71" s="311"/>
      <c r="I71" s="311"/>
    </row>
    <row r="72" ht="14.25" customHeight="1">
      <c r="A72" s="287"/>
      <c r="B72" s="288" t="s">
        <v>354</v>
      </c>
      <c r="C72" s="288" t="s">
        <v>332</v>
      </c>
      <c r="D72" s="324" t="s">
        <v>355</v>
      </c>
      <c r="E72" s="287" t="s">
        <v>356</v>
      </c>
      <c r="F72" s="290"/>
      <c r="G72" s="313"/>
      <c r="H72" s="314" t="s">
        <v>354</v>
      </c>
      <c r="I72" s="314" t="str">
        <f t="shared" ref="I72:I88" si="5">CONCATENATE(H72,", ",C72,", ",D72,", (",E72, ")")</f>
        <v>Fence Posts - Round, Pine/Spruce, Height 4' 6”, (post)</v>
      </c>
    </row>
    <row r="73" ht="14.25" customHeight="1">
      <c r="A73" s="293"/>
      <c r="B73" s="39"/>
      <c r="C73" s="39"/>
      <c r="D73" s="320" t="s">
        <v>357</v>
      </c>
      <c r="E73" s="293" t="s">
        <v>356</v>
      </c>
      <c r="F73" s="295"/>
      <c r="G73" s="296"/>
      <c r="H73" s="292" t="s">
        <v>354</v>
      </c>
      <c r="I73" s="292" t="str">
        <f t="shared" si="5"/>
        <v>Fence Posts - Round, , Height 5' 6”, (post)</v>
      </c>
    </row>
    <row r="74" ht="14.25" customHeight="1">
      <c r="A74" s="293"/>
      <c r="B74" s="39"/>
      <c r="C74" s="39"/>
      <c r="D74" s="320" t="s">
        <v>358</v>
      </c>
      <c r="E74" s="293" t="s">
        <v>356</v>
      </c>
      <c r="F74" s="295"/>
      <c r="G74" s="296"/>
      <c r="H74" s="292" t="s">
        <v>354</v>
      </c>
      <c r="I74" s="292" t="str">
        <f t="shared" si="5"/>
        <v>Fence Posts - Round, , Height 7', (post)</v>
      </c>
    </row>
    <row r="75" ht="14.25" customHeight="1">
      <c r="A75" s="293"/>
      <c r="B75" s="171"/>
      <c r="C75" s="171"/>
      <c r="D75" s="325" t="s">
        <v>359</v>
      </c>
      <c r="E75" s="299" t="s">
        <v>356</v>
      </c>
      <c r="F75" s="295"/>
      <c r="G75" s="296"/>
      <c r="H75" s="292" t="s">
        <v>354</v>
      </c>
      <c r="I75" s="292" t="str">
        <f t="shared" si="5"/>
        <v>Fence Posts - Round, , Height 8', (post)</v>
      </c>
    </row>
    <row r="76" ht="14.25" customHeight="1">
      <c r="A76" s="293"/>
      <c r="B76" s="288" t="s">
        <v>360</v>
      </c>
      <c r="C76" s="288" t="s">
        <v>332</v>
      </c>
      <c r="D76" s="324" t="s">
        <v>355</v>
      </c>
      <c r="E76" s="287" t="s">
        <v>356</v>
      </c>
      <c r="F76" s="295"/>
      <c r="G76" s="296"/>
      <c r="H76" s="292" t="s">
        <v>360</v>
      </c>
      <c r="I76" s="292" t="str">
        <f t="shared" si="5"/>
        <v>Fence Posts – half round, Pine/Spruce, Height 4' 6”, (post)</v>
      </c>
    </row>
    <row r="77" ht="14.25" customHeight="1">
      <c r="A77" s="293"/>
      <c r="B77" s="171"/>
      <c r="C77" s="171"/>
      <c r="D77" s="325" t="s">
        <v>357</v>
      </c>
      <c r="E77" s="299" t="s">
        <v>356</v>
      </c>
      <c r="F77" s="295"/>
      <c r="G77" s="296"/>
      <c r="H77" s="292" t="s">
        <v>360</v>
      </c>
      <c r="I77" s="292" t="str">
        <f t="shared" si="5"/>
        <v>Fence Posts – half round, , Height 5' 6”, (post)</v>
      </c>
    </row>
    <row r="78" ht="14.25" customHeight="1">
      <c r="A78" s="293"/>
      <c r="B78" s="318" t="s">
        <v>361</v>
      </c>
      <c r="C78" s="318"/>
      <c r="D78" s="318" t="s">
        <v>283</v>
      </c>
      <c r="E78" s="319" t="s">
        <v>54</v>
      </c>
      <c r="F78" s="295"/>
      <c r="G78" s="296"/>
      <c r="H78" s="292" t="s">
        <v>361</v>
      </c>
      <c r="I78" s="292" t="str">
        <f t="shared" si="5"/>
        <v>Wire, , by weight, (kg)</v>
      </c>
    </row>
    <row r="79" ht="14.25" customHeight="1">
      <c r="A79" s="293"/>
      <c r="B79" s="288" t="s">
        <v>362</v>
      </c>
      <c r="C79" s="289" t="s">
        <v>363</v>
      </c>
      <c r="D79" s="289" t="s">
        <v>364</v>
      </c>
      <c r="E79" s="287" t="s">
        <v>365</v>
      </c>
      <c r="F79" s="295"/>
      <c r="G79" s="296"/>
      <c r="H79" s="292" t="s">
        <v>362</v>
      </c>
      <c r="I79" s="292" t="str">
        <f t="shared" si="5"/>
        <v>Electric fence posts, Plastic, by number, (number)</v>
      </c>
    </row>
    <row r="80" ht="14.25" customHeight="1">
      <c r="A80" s="293"/>
      <c r="B80" s="171"/>
      <c r="C80" s="298" t="s">
        <v>316</v>
      </c>
      <c r="D80" s="298" t="s">
        <v>364</v>
      </c>
      <c r="E80" s="299" t="s">
        <v>365</v>
      </c>
      <c r="F80" s="295"/>
      <c r="G80" s="296"/>
      <c r="H80" s="292" t="s">
        <v>362</v>
      </c>
      <c r="I80" s="292" t="str">
        <f t="shared" si="5"/>
        <v>Electric fence posts, Metal, by number, (number)</v>
      </c>
    </row>
    <row r="81" ht="14.25" customHeight="1">
      <c r="A81" s="293"/>
      <c r="B81" s="288" t="s">
        <v>366</v>
      </c>
      <c r="C81" s="289" t="s">
        <v>367</v>
      </c>
      <c r="D81" s="289" t="s">
        <v>368</v>
      </c>
      <c r="E81" s="289" t="s">
        <v>369</v>
      </c>
      <c r="F81" s="295"/>
      <c r="G81" s="296"/>
      <c r="H81" s="292" t="s">
        <v>366</v>
      </c>
      <c r="I81" s="292" t="str">
        <f t="shared" si="5"/>
        <v>Complete fencing, Barbed wire, 3 strands, (per m of fence)</v>
      </c>
    </row>
    <row r="82" ht="14.25" customHeight="1">
      <c r="A82" s="293"/>
      <c r="B82" s="39"/>
      <c r="C82" s="294" t="s">
        <v>370</v>
      </c>
      <c r="D82" s="294" t="s">
        <v>371</v>
      </c>
      <c r="E82" s="294" t="s">
        <v>369</v>
      </c>
      <c r="F82" s="295"/>
      <c r="G82" s="296"/>
      <c r="H82" s="292" t="s">
        <v>366</v>
      </c>
      <c r="I82" s="292" t="str">
        <f t="shared" si="5"/>
        <v>Complete fencing, Stock net, Only, (per m of fence)</v>
      </c>
    </row>
    <row r="83" ht="14.25" customHeight="1">
      <c r="A83" s="293"/>
      <c r="B83" s="39"/>
      <c r="C83" s="294" t="s">
        <v>370</v>
      </c>
      <c r="D83" s="294" t="s">
        <v>372</v>
      </c>
      <c r="E83" s="294" t="s">
        <v>369</v>
      </c>
      <c r="F83" s="295"/>
      <c r="G83" s="296"/>
      <c r="H83" s="292" t="s">
        <v>366</v>
      </c>
      <c r="I83" s="292" t="str">
        <f t="shared" si="5"/>
        <v>Complete fencing, Stock net, + 2 strands barbed wire, (per m of fence)</v>
      </c>
    </row>
    <row r="84" ht="14.25" customHeight="1">
      <c r="A84" s="293"/>
      <c r="B84" s="39"/>
      <c r="C84" s="294" t="s">
        <v>370</v>
      </c>
      <c r="D84" s="294" t="s">
        <v>373</v>
      </c>
      <c r="E84" s="294" t="s">
        <v>369</v>
      </c>
      <c r="F84" s="295"/>
      <c r="G84" s="296"/>
      <c r="H84" s="292" t="s">
        <v>366</v>
      </c>
      <c r="I84" s="292" t="str">
        <f t="shared" si="5"/>
        <v>Complete fencing, Stock net, + 2 strands HT wire, (per m of fence)</v>
      </c>
    </row>
    <row r="85" ht="14.25" customHeight="1">
      <c r="A85" s="293"/>
      <c r="B85" s="171"/>
      <c r="C85" s="298" t="s">
        <v>374</v>
      </c>
      <c r="D85" s="298" t="s">
        <v>375</v>
      </c>
      <c r="E85" s="298" t="s">
        <v>369</v>
      </c>
      <c r="F85" s="295"/>
      <c r="G85" s="296"/>
      <c r="H85" s="292" t="s">
        <v>366</v>
      </c>
      <c r="I85" s="292" t="str">
        <f t="shared" si="5"/>
        <v>Complete fencing, HT fence, 6 lines wire, (per m of fence)</v>
      </c>
    </row>
    <row r="86" ht="14.25" customHeight="1">
      <c r="A86" s="293"/>
      <c r="B86" s="318" t="s">
        <v>376</v>
      </c>
      <c r="C86" s="318" t="s">
        <v>316</v>
      </c>
      <c r="D86" s="318"/>
      <c r="E86" s="319" t="s">
        <v>54</v>
      </c>
      <c r="F86" s="295"/>
      <c r="G86" s="296"/>
      <c r="H86" s="292" t="s">
        <v>376</v>
      </c>
      <c r="I86" s="292" t="str">
        <f t="shared" si="5"/>
        <v>Posts , Metal, , (kg)</v>
      </c>
    </row>
    <row r="87" ht="14.25" customHeight="1">
      <c r="A87" s="293"/>
      <c r="B87" s="321" t="s">
        <v>377</v>
      </c>
      <c r="C87" s="321" t="s">
        <v>378</v>
      </c>
      <c r="D87" s="321"/>
      <c r="E87" s="322" t="s">
        <v>54</v>
      </c>
      <c r="F87" s="295"/>
      <c r="G87" s="296"/>
      <c r="H87" s="292" t="s">
        <v>377</v>
      </c>
      <c r="I87" s="292" t="str">
        <f t="shared" si="5"/>
        <v>Vine tubes, Polypropylene, , (kg)</v>
      </c>
    </row>
    <row r="88" ht="14.25" customHeight="1">
      <c r="A88" s="301"/>
      <c r="B88" s="288" t="s">
        <v>379</v>
      </c>
      <c r="C88" s="288" t="s">
        <v>378</v>
      </c>
      <c r="D88" s="288"/>
      <c r="E88" s="305" t="s">
        <v>54</v>
      </c>
      <c r="F88" s="306"/>
      <c r="G88" s="307"/>
      <c r="H88" s="308" t="s">
        <v>379</v>
      </c>
      <c r="I88" s="308" t="str">
        <f t="shared" si="5"/>
        <v>Vine ties, Polypropylene, , (kg)</v>
      </c>
    </row>
    <row r="89" ht="14.25" customHeight="1">
      <c r="A89" s="183" t="s">
        <v>380</v>
      </c>
      <c r="B89" s="315" t="s">
        <v>381</v>
      </c>
      <c r="C89" s="309"/>
      <c r="D89" s="309"/>
      <c r="E89" s="185"/>
      <c r="F89" s="186"/>
      <c r="G89" s="310"/>
      <c r="H89" s="311"/>
      <c r="I89" s="311"/>
    </row>
    <row r="90" ht="14.25" customHeight="1">
      <c r="A90" s="287"/>
      <c r="B90" s="288" t="s">
        <v>382</v>
      </c>
      <c r="C90" s="288" t="s">
        <v>383</v>
      </c>
      <c r="D90" s="288" t="s">
        <v>283</v>
      </c>
      <c r="E90" s="305" t="s">
        <v>54</v>
      </c>
      <c r="F90" s="290"/>
      <c r="G90" s="313"/>
      <c r="H90" s="314" t="s">
        <v>382</v>
      </c>
      <c r="I90" s="314" t="str">
        <f t="shared" ref="I90:I108" si="6">CONCATENATE(H90,", ",C90,", ",D90,", (",E90, ")")</f>
        <v>Pipes, Pipe: HDPE, by weight, (kg)</v>
      </c>
    </row>
    <row r="91" ht="14.25" customHeight="1">
      <c r="A91" s="293"/>
      <c r="B91" s="39"/>
      <c r="C91" s="321" t="s">
        <v>384</v>
      </c>
      <c r="D91" s="321" t="s">
        <v>283</v>
      </c>
      <c r="E91" s="322" t="s">
        <v>54</v>
      </c>
      <c r="F91" s="295"/>
      <c r="G91" s="296"/>
      <c r="H91" s="292" t="s">
        <v>382</v>
      </c>
      <c r="I91" s="292" t="str">
        <f t="shared" si="6"/>
        <v>Pipes, Pipe: LDPE, by weight, (kg)</v>
      </c>
    </row>
    <row r="92" ht="14.25" customHeight="1">
      <c r="A92" s="293"/>
      <c r="B92" s="39"/>
      <c r="C92" s="321" t="s">
        <v>385</v>
      </c>
      <c r="D92" s="321" t="s">
        <v>283</v>
      </c>
      <c r="E92" s="322" t="s">
        <v>54</v>
      </c>
      <c r="F92" s="295"/>
      <c r="G92" s="296"/>
      <c r="H92" s="292" t="s">
        <v>382</v>
      </c>
      <c r="I92" s="292" t="str">
        <f t="shared" si="6"/>
        <v>Pipes, Pipe: PVC, by weight, (kg)</v>
      </c>
    </row>
    <row r="93" ht="14.25" customHeight="1">
      <c r="A93" s="293"/>
      <c r="B93" s="39"/>
      <c r="C93" s="288" t="s">
        <v>384</v>
      </c>
      <c r="D93" s="324" t="s">
        <v>386</v>
      </c>
      <c r="E93" s="287" t="s">
        <v>334</v>
      </c>
      <c r="F93" s="295"/>
      <c r="G93" s="296"/>
      <c r="H93" s="292" t="s">
        <v>382</v>
      </c>
      <c r="I93" s="292" t="str">
        <f t="shared" si="6"/>
        <v>Pipes, Pipe: LDPE, 12mm Diameter, (m)</v>
      </c>
    </row>
    <row r="94" ht="14.25" customHeight="1">
      <c r="A94" s="293"/>
      <c r="B94" s="39"/>
      <c r="C94" s="39"/>
      <c r="D94" s="320" t="s">
        <v>387</v>
      </c>
      <c r="E94" s="293" t="s">
        <v>334</v>
      </c>
      <c r="F94" s="295"/>
      <c r="G94" s="296"/>
      <c r="H94" s="292" t="s">
        <v>382</v>
      </c>
      <c r="I94" s="292" t="str">
        <f t="shared" si="6"/>
        <v>Pipes, , 16mm Diameter, (m)</v>
      </c>
    </row>
    <row r="95" ht="14.25" customHeight="1">
      <c r="A95" s="293"/>
      <c r="B95" s="39"/>
      <c r="C95" s="39"/>
      <c r="D95" s="320" t="s">
        <v>388</v>
      </c>
      <c r="E95" s="293" t="s">
        <v>334</v>
      </c>
      <c r="F95" s="295"/>
      <c r="G95" s="296"/>
      <c r="H95" s="292" t="s">
        <v>382</v>
      </c>
      <c r="I95" s="292" t="str">
        <f t="shared" si="6"/>
        <v>Pipes, , 20mm Diameter, (m)</v>
      </c>
    </row>
    <row r="96" ht="14.25" customHeight="1">
      <c r="A96" s="293"/>
      <c r="B96" s="39"/>
      <c r="C96" s="39"/>
      <c r="D96" s="320" t="s">
        <v>389</v>
      </c>
      <c r="E96" s="293" t="s">
        <v>334</v>
      </c>
      <c r="F96" s="295"/>
      <c r="G96" s="296"/>
      <c r="H96" s="292" t="s">
        <v>382</v>
      </c>
      <c r="I96" s="292" t="str">
        <f t="shared" si="6"/>
        <v>Pipes, , 25mm Diameter, (m)</v>
      </c>
    </row>
    <row r="97" ht="14.25" customHeight="1">
      <c r="A97" s="293"/>
      <c r="B97" s="39"/>
      <c r="C97" s="171"/>
      <c r="D97" s="325" t="s">
        <v>390</v>
      </c>
      <c r="E97" s="299" t="s">
        <v>334</v>
      </c>
      <c r="F97" s="295"/>
      <c r="G97" s="296"/>
      <c r="H97" s="292" t="s">
        <v>382</v>
      </c>
      <c r="I97" s="292" t="str">
        <f t="shared" si="6"/>
        <v>Pipes, , 32mm Diameter, (m)</v>
      </c>
    </row>
    <row r="98" ht="14.25" customHeight="1">
      <c r="A98" s="293"/>
      <c r="B98" s="39"/>
      <c r="C98" s="288" t="s">
        <v>391</v>
      </c>
      <c r="D98" s="324" t="s">
        <v>389</v>
      </c>
      <c r="E98" s="287" t="s">
        <v>334</v>
      </c>
      <c r="F98" s="295"/>
      <c r="G98" s="296"/>
      <c r="H98" s="292" t="s">
        <v>382</v>
      </c>
      <c r="I98" s="292" t="str">
        <f t="shared" si="6"/>
        <v>Pipes, Pipe: MDPE, 25mm Diameter, (m)</v>
      </c>
    </row>
    <row r="99" ht="14.25" customHeight="1">
      <c r="A99" s="293"/>
      <c r="B99" s="39"/>
      <c r="C99" s="39"/>
      <c r="D99" s="320" t="s">
        <v>390</v>
      </c>
      <c r="E99" s="293" t="s">
        <v>334</v>
      </c>
      <c r="F99" s="295"/>
      <c r="G99" s="296"/>
      <c r="H99" s="292" t="s">
        <v>382</v>
      </c>
      <c r="I99" s="292" t="str">
        <f t="shared" si="6"/>
        <v>Pipes, , 32mm Diameter, (m)</v>
      </c>
    </row>
    <row r="100" ht="14.25" customHeight="1">
      <c r="A100" s="293"/>
      <c r="B100" s="39"/>
      <c r="C100" s="39"/>
      <c r="D100" s="320" t="s">
        <v>392</v>
      </c>
      <c r="E100" s="293" t="s">
        <v>334</v>
      </c>
      <c r="F100" s="295"/>
      <c r="G100" s="296"/>
      <c r="H100" s="292" t="s">
        <v>382</v>
      </c>
      <c r="I100" s="292" t="str">
        <f t="shared" si="6"/>
        <v>Pipes, , 50mm Diameter, (m)</v>
      </c>
    </row>
    <row r="101" ht="14.25" customHeight="1">
      <c r="A101" s="293"/>
      <c r="B101" s="39"/>
      <c r="C101" s="171"/>
      <c r="D101" s="325" t="s">
        <v>393</v>
      </c>
      <c r="E101" s="299" t="s">
        <v>334</v>
      </c>
      <c r="F101" s="295"/>
      <c r="G101" s="296"/>
      <c r="H101" s="292" t="s">
        <v>382</v>
      </c>
      <c r="I101" s="292" t="str">
        <f t="shared" si="6"/>
        <v>Pipes, , 63mm Diameter, (m)</v>
      </c>
    </row>
    <row r="102" ht="14.25" customHeight="1">
      <c r="A102" s="293"/>
      <c r="B102" s="39"/>
      <c r="C102" s="288" t="s">
        <v>385</v>
      </c>
      <c r="D102" s="324" t="s">
        <v>388</v>
      </c>
      <c r="E102" s="287" t="s">
        <v>334</v>
      </c>
      <c r="F102" s="295"/>
      <c r="G102" s="296"/>
      <c r="H102" s="292" t="s">
        <v>382</v>
      </c>
      <c r="I102" s="292" t="str">
        <f t="shared" si="6"/>
        <v>Pipes, Pipe: PVC, 20mm Diameter, (m)</v>
      </c>
    </row>
    <row r="103" ht="14.25" customHeight="1">
      <c r="A103" s="293"/>
      <c r="B103" s="39"/>
      <c r="C103" s="39"/>
      <c r="D103" s="320" t="s">
        <v>390</v>
      </c>
      <c r="E103" s="293" t="s">
        <v>334</v>
      </c>
      <c r="F103" s="295"/>
      <c r="G103" s="296"/>
      <c r="H103" s="292" t="s">
        <v>382</v>
      </c>
      <c r="I103" s="292" t="str">
        <f t="shared" si="6"/>
        <v>Pipes, , 32mm Diameter, (m)</v>
      </c>
    </row>
    <row r="104" ht="14.25" customHeight="1">
      <c r="A104" s="293"/>
      <c r="B104" s="39"/>
      <c r="C104" s="39"/>
      <c r="D104" s="320" t="s">
        <v>394</v>
      </c>
      <c r="E104" s="293" t="s">
        <v>334</v>
      </c>
      <c r="F104" s="295"/>
      <c r="G104" s="296"/>
      <c r="H104" s="292" t="s">
        <v>382</v>
      </c>
      <c r="I104" s="292" t="str">
        <f t="shared" si="6"/>
        <v>Pipes, , 40mm Diameter, (m)</v>
      </c>
    </row>
    <row r="105" ht="14.25" customHeight="1">
      <c r="A105" s="293"/>
      <c r="B105" s="39"/>
      <c r="C105" s="39"/>
      <c r="D105" s="320" t="s">
        <v>392</v>
      </c>
      <c r="E105" s="293" t="s">
        <v>334</v>
      </c>
      <c r="F105" s="295"/>
      <c r="G105" s="296"/>
      <c r="H105" s="292" t="s">
        <v>382</v>
      </c>
      <c r="I105" s="292" t="str">
        <f t="shared" si="6"/>
        <v>Pipes, , 50mm Diameter, (m)</v>
      </c>
    </row>
    <row r="106" ht="14.25" customHeight="1">
      <c r="A106" s="293"/>
      <c r="B106" s="39"/>
      <c r="C106" s="39"/>
      <c r="D106" s="320" t="s">
        <v>393</v>
      </c>
      <c r="E106" s="293" t="s">
        <v>334</v>
      </c>
      <c r="F106" s="295"/>
      <c r="G106" s="296"/>
      <c r="H106" s="292" t="s">
        <v>382</v>
      </c>
      <c r="I106" s="292" t="str">
        <f t="shared" si="6"/>
        <v>Pipes, , 63mm Diameter, (m)</v>
      </c>
    </row>
    <row r="107" ht="14.25" customHeight="1">
      <c r="A107" s="293"/>
      <c r="B107" s="39"/>
      <c r="C107" s="39"/>
      <c r="D107" s="320" t="s">
        <v>395</v>
      </c>
      <c r="E107" s="293" t="s">
        <v>334</v>
      </c>
      <c r="F107" s="295"/>
      <c r="G107" s="296"/>
      <c r="H107" s="292" t="s">
        <v>382</v>
      </c>
      <c r="I107" s="292" t="str">
        <f t="shared" si="6"/>
        <v>Pipes, , 75mm Diameter, (m)</v>
      </c>
    </row>
    <row r="108" ht="14.25" customHeight="1">
      <c r="A108" s="301"/>
      <c r="B108" s="42"/>
      <c r="C108" s="42"/>
      <c r="D108" s="326" t="s">
        <v>396</v>
      </c>
      <c r="E108" s="301" t="s">
        <v>334</v>
      </c>
      <c r="F108" s="306"/>
      <c r="G108" s="307"/>
      <c r="H108" s="308" t="s">
        <v>382</v>
      </c>
      <c r="I108" s="308" t="str">
        <f t="shared" si="6"/>
        <v>Pipes, , 90mm Diameter, (m)</v>
      </c>
    </row>
    <row r="109" ht="14.25" customHeight="1">
      <c r="A109" s="183" t="s">
        <v>397</v>
      </c>
      <c r="B109" s="315" t="s">
        <v>398</v>
      </c>
      <c r="C109" s="309"/>
      <c r="D109" s="309"/>
      <c r="E109" s="185"/>
      <c r="F109" s="186"/>
      <c r="G109" s="310"/>
      <c r="H109" s="311"/>
      <c r="I109" s="311"/>
    </row>
    <row r="110" ht="14.25" customHeight="1">
      <c r="A110" s="305" t="s">
        <v>399</v>
      </c>
      <c r="B110" s="288" t="s">
        <v>399</v>
      </c>
      <c r="C110" s="288" t="s">
        <v>400</v>
      </c>
      <c r="D110" s="288" t="s">
        <v>283</v>
      </c>
      <c r="E110" s="305" t="s">
        <v>54</v>
      </c>
      <c r="F110" s="290"/>
      <c r="G110" s="313"/>
      <c r="H110" s="314" t="s">
        <v>399</v>
      </c>
      <c r="I110" s="314" t="str">
        <f t="shared" ref="I110:I128" si="7">CONCATENATE(H110,", ",C110,", ",D110,", (",E110, ")")</f>
        <v>Packaging, LDPE Plastic, by weight, (kg)</v>
      </c>
    </row>
    <row r="111" ht="14.25" customHeight="1">
      <c r="A111" s="39"/>
      <c r="B111" s="302" t="s">
        <v>401</v>
      </c>
      <c r="C111" s="303" t="s">
        <v>402</v>
      </c>
      <c r="D111" s="303" t="s">
        <v>283</v>
      </c>
      <c r="E111" s="304" t="s">
        <v>54</v>
      </c>
      <c r="F111" s="295"/>
      <c r="G111" s="296"/>
      <c r="H111" s="292" t="s">
        <v>401</v>
      </c>
      <c r="I111" s="292" t="str">
        <f t="shared" si="7"/>
        <v>Bags, Polythene, by weight, (kg)</v>
      </c>
    </row>
    <row r="112" ht="14.25" customHeight="1">
      <c r="A112" s="39"/>
      <c r="B112" s="171"/>
      <c r="C112" s="298" t="s">
        <v>403</v>
      </c>
      <c r="D112" s="298" t="s">
        <v>283</v>
      </c>
      <c r="E112" s="299" t="s">
        <v>54</v>
      </c>
      <c r="F112" s="295"/>
      <c r="G112" s="296"/>
      <c r="H112" s="292" t="s">
        <v>401</v>
      </c>
      <c r="I112" s="292" t="str">
        <f t="shared" si="7"/>
        <v>Bags, Paper, by weight, (kg)</v>
      </c>
    </row>
    <row r="113" ht="14.25" customHeight="1">
      <c r="A113" s="39"/>
      <c r="B113" s="288" t="s">
        <v>404</v>
      </c>
      <c r="C113" s="289" t="s">
        <v>405</v>
      </c>
      <c r="D113" s="289" t="s">
        <v>283</v>
      </c>
      <c r="E113" s="287" t="s">
        <v>54</v>
      </c>
      <c r="F113" s="295"/>
      <c r="G113" s="296"/>
      <c r="H113" s="292" t="s">
        <v>404</v>
      </c>
      <c r="I113" s="292" t="str">
        <f t="shared" si="7"/>
        <v>Boxes , Cardboard, by weight, (kg)</v>
      </c>
    </row>
    <row r="114" ht="14.25" customHeight="1">
      <c r="A114" s="39"/>
      <c r="B114" s="171"/>
      <c r="C114" s="298" t="s">
        <v>406</v>
      </c>
      <c r="D114" s="298" t="s">
        <v>283</v>
      </c>
      <c r="E114" s="299" t="s">
        <v>54</v>
      </c>
      <c r="F114" s="295"/>
      <c r="G114" s="296"/>
      <c r="H114" s="292" t="s">
        <v>404</v>
      </c>
      <c r="I114" s="292" t="str">
        <f t="shared" si="7"/>
        <v>Boxes , Polystyrene, by weight, (kg)</v>
      </c>
    </row>
    <row r="115" ht="14.25" customHeight="1">
      <c r="A115" s="39"/>
      <c r="B115" s="318" t="s">
        <v>407</v>
      </c>
      <c r="C115" s="318" t="s">
        <v>408</v>
      </c>
      <c r="D115" s="318" t="s">
        <v>283</v>
      </c>
      <c r="E115" s="319" t="s">
        <v>54</v>
      </c>
      <c r="F115" s="295"/>
      <c r="G115" s="296"/>
      <c r="H115" s="292" t="s">
        <v>407</v>
      </c>
      <c r="I115" s="292" t="str">
        <f t="shared" si="7"/>
        <v>Pallet stretch wrap, LDPE film, by weight, (kg)</v>
      </c>
    </row>
    <row r="116" ht="14.25" customHeight="1">
      <c r="A116" s="39"/>
      <c r="B116" s="321" t="s">
        <v>409</v>
      </c>
      <c r="C116" s="321" t="s">
        <v>410</v>
      </c>
      <c r="D116" s="321" t="s">
        <v>283</v>
      </c>
      <c r="E116" s="322" t="s">
        <v>54</v>
      </c>
      <c r="F116" s="295"/>
      <c r="G116" s="296"/>
      <c r="H116" s="292" t="s">
        <v>409</v>
      </c>
      <c r="I116" s="292" t="str">
        <f t="shared" si="7"/>
        <v>Cans, Aluminium  , by weight, (kg)</v>
      </c>
    </row>
    <row r="117" ht="15.75" customHeight="1">
      <c r="A117" s="39"/>
      <c r="B117" s="327" t="s">
        <v>411</v>
      </c>
      <c r="C117" s="321" t="s">
        <v>378</v>
      </c>
      <c r="D117" s="321" t="s">
        <v>412</v>
      </c>
      <c r="E117" s="322" t="s">
        <v>413</v>
      </c>
      <c r="F117" s="295"/>
      <c r="G117" s="296"/>
      <c r="H117" s="292" t="s">
        <v>411</v>
      </c>
      <c r="I117" s="292" t="str">
        <f t="shared" si="7"/>
        <v>Euro Stacking Container 21014 - 600x400x73, Polypropylene, by Number, (qnt)</v>
      </c>
    </row>
    <row r="118" ht="14.25" customHeight="1">
      <c r="A118" s="39"/>
      <c r="B118" s="321" t="s">
        <v>414</v>
      </c>
      <c r="C118" s="321" t="s">
        <v>415</v>
      </c>
      <c r="D118" s="321" t="s">
        <v>283</v>
      </c>
      <c r="E118" s="322" t="s">
        <v>54</v>
      </c>
      <c r="F118" s="295"/>
      <c r="G118" s="296"/>
      <c r="H118" s="292" t="s">
        <v>414</v>
      </c>
      <c r="I118" s="292" t="str">
        <f t="shared" si="7"/>
        <v>Punnets - PET, Virgin PET, by weight, (kg)</v>
      </c>
    </row>
    <row r="119" ht="14.25" customHeight="1">
      <c r="A119" s="39"/>
      <c r="B119" s="321" t="s">
        <v>416</v>
      </c>
      <c r="C119" s="321" t="s">
        <v>417</v>
      </c>
      <c r="D119" s="321" t="s">
        <v>283</v>
      </c>
      <c r="E119" s="322" t="s">
        <v>54</v>
      </c>
      <c r="F119" s="295"/>
      <c r="G119" s="296"/>
      <c r="H119" s="292" t="s">
        <v>416</v>
      </c>
      <c r="I119" s="292" t="str">
        <f t="shared" si="7"/>
        <v>Punnets - RPET, 100% recycled PET, by weight, (kg)</v>
      </c>
    </row>
    <row r="120" ht="14.25" customHeight="1">
      <c r="A120" s="39"/>
      <c r="B120" s="321" t="s">
        <v>418</v>
      </c>
      <c r="C120" s="321" t="s">
        <v>415</v>
      </c>
      <c r="D120" s="321" t="s">
        <v>281</v>
      </c>
      <c r="E120" s="322" t="s">
        <v>65</v>
      </c>
      <c r="F120" s="295"/>
      <c r="G120" s="296"/>
      <c r="H120" s="292" t="s">
        <v>418</v>
      </c>
      <c r="I120" s="292" t="str">
        <f t="shared" si="7"/>
        <v>Clear Film - PET, Virgin PET, by area, (m2)</v>
      </c>
    </row>
    <row r="121" ht="14.25" customHeight="1">
      <c r="A121" s="171"/>
      <c r="B121" s="321" t="s">
        <v>419</v>
      </c>
      <c r="C121" s="321" t="s">
        <v>378</v>
      </c>
      <c r="D121" s="321" t="s">
        <v>412</v>
      </c>
      <c r="E121" s="322" t="s">
        <v>413</v>
      </c>
      <c r="F121" s="295"/>
      <c r="G121" s="296"/>
      <c r="H121" s="292" t="s">
        <v>419</v>
      </c>
      <c r="I121" s="292" t="str">
        <f t="shared" si="7"/>
        <v>Raspberry Pot - 4.7L - Type 5504, Polypropylene, by Number, (qnt)</v>
      </c>
    </row>
    <row r="122" ht="14.25" customHeight="1">
      <c r="A122" s="305" t="s">
        <v>420</v>
      </c>
      <c r="B122" s="288" t="s">
        <v>421</v>
      </c>
      <c r="C122" s="288" t="s">
        <v>408</v>
      </c>
      <c r="D122" s="289" t="s">
        <v>283</v>
      </c>
      <c r="E122" s="287" t="s">
        <v>54</v>
      </c>
      <c r="F122" s="295"/>
      <c r="G122" s="296"/>
      <c r="H122" s="292" t="s">
        <v>421</v>
      </c>
      <c r="I122" s="292" t="str">
        <f t="shared" si="7"/>
        <v>Bale wrap, LDPE film, by weight, (kg)</v>
      </c>
    </row>
    <row r="123" ht="14.25" customHeight="1">
      <c r="A123" s="39"/>
      <c r="B123" s="39"/>
      <c r="C123" s="39"/>
      <c r="D123" s="294" t="s">
        <v>422</v>
      </c>
      <c r="E123" s="293" t="s">
        <v>423</v>
      </c>
      <c r="F123" s="295"/>
      <c r="G123" s="296"/>
      <c r="H123" s="292" t="s">
        <v>421</v>
      </c>
      <c r="I123" s="292" t="str">
        <f t="shared" si="7"/>
        <v>Bale wrap, , 1500m x 750mm roll, (roll)</v>
      </c>
    </row>
    <row r="124" ht="14.25" customHeight="1">
      <c r="A124" s="39"/>
      <c r="B124" s="171"/>
      <c r="C124" s="171"/>
      <c r="D124" s="298" t="s">
        <v>424</v>
      </c>
      <c r="E124" s="299" t="s">
        <v>423</v>
      </c>
      <c r="F124" s="295"/>
      <c r="G124" s="296"/>
      <c r="H124" s="292" t="s">
        <v>421</v>
      </c>
      <c r="I124" s="292" t="str">
        <f t="shared" si="7"/>
        <v>Bale wrap, , 1800m x 500mm roll, (roll)</v>
      </c>
    </row>
    <row r="125" ht="14.25" customHeight="1">
      <c r="A125" s="39"/>
      <c r="B125" s="318" t="s">
        <v>425</v>
      </c>
      <c r="C125" s="318" t="s">
        <v>378</v>
      </c>
      <c r="D125" s="318" t="s">
        <v>283</v>
      </c>
      <c r="E125" s="319" t="s">
        <v>54</v>
      </c>
      <c r="F125" s="295"/>
      <c r="G125" s="296"/>
      <c r="H125" s="292" t="s">
        <v>425</v>
      </c>
      <c r="I125" s="292" t="str">
        <f t="shared" si="7"/>
        <v>Twine, Polypropylene, by weight, (kg)</v>
      </c>
    </row>
    <row r="126" ht="14.25" customHeight="1">
      <c r="A126" s="39"/>
      <c r="B126" s="321" t="s">
        <v>426</v>
      </c>
      <c r="C126" s="321" t="s">
        <v>408</v>
      </c>
      <c r="D126" s="321" t="s">
        <v>283</v>
      </c>
      <c r="E126" s="322" t="s">
        <v>54</v>
      </c>
      <c r="F126" s="295"/>
      <c r="G126" s="296"/>
      <c r="H126" s="292" t="s">
        <v>426</v>
      </c>
      <c r="I126" s="292" t="str">
        <f t="shared" si="7"/>
        <v>Silage sheet, LDPE film, by weight, (kg)</v>
      </c>
    </row>
    <row r="127" ht="14.25" customHeight="1">
      <c r="A127" s="39"/>
      <c r="B127" s="321" t="s">
        <v>427</v>
      </c>
      <c r="C127" s="321" t="s">
        <v>47</v>
      </c>
      <c r="D127" s="321" t="s">
        <v>283</v>
      </c>
      <c r="E127" s="322" t="s">
        <v>54</v>
      </c>
      <c r="F127" s="295"/>
      <c r="G127" s="296"/>
      <c r="H127" s="292" t="s">
        <v>427</v>
      </c>
      <c r="I127" s="292" t="str">
        <f t="shared" si="7"/>
        <v>Net wrap, HDPE, by weight, (kg)</v>
      </c>
    </row>
    <row r="128" ht="14.25" customHeight="1">
      <c r="A128" s="42"/>
      <c r="B128" s="321" t="s">
        <v>363</v>
      </c>
      <c r="C128" s="321" t="s">
        <v>290</v>
      </c>
      <c r="D128" s="321" t="s">
        <v>283</v>
      </c>
      <c r="E128" s="322" t="s">
        <v>54</v>
      </c>
      <c r="F128" s="306"/>
      <c r="G128" s="307"/>
      <c r="H128" s="308" t="s">
        <v>363</v>
      </c>
      <c r="I128" s="308" t="str">
        <f t="shared" si="7"/>
        <v>Plastic, General, by weight, (kg)</v>
      </c>
    </row>
    <row r="129" ht="14.25" customHeight="1">
      <c r="A129" s="183" t="s">
        <v>428</v>
      </c>
      <c r="B129" s="328" t="s">
        <v>429</v>
      </c>
      <c r="C129" s="329"/>
      <c r="D129" s="329"/>
      <c r="E129" s="330"/>
      <c r="F129" s="186"/>
      <c r="G129" s="310"/>
      <c r="H129" s="311"/>
      <c r="I129" s="311"/>
    </row>
    <row r="130" ht="14.25" customHeight="1">
      <c r="A130" s="287"/>
      <c r="B130" s="288" t="s">
        <v>430</v>
      </c>
      <c r="C130" s="288" t="s">
        <v>378</v>
      </c>
      <c r="D130" s="289" t="s">
        <v>431</v>
      </c>
      <c r="E130" s="287" t="s">
        <v>65</v>
      </c>
      <c r="F130" s="290"/>
      <c r="G130" s="313"/>
      <c r="H130" s="314" t="s">
        <v>430</v>
      </c>
      <c r="I130" s="314" t="str">
        <f t="shared" ref="I130:I141" si="8">CONCATENATE(H130,", ",C130,", ",D130,", (",E130, ")")</f>
        <v>Fleece, Polypropylene, 17g/m2, (m2)</v>
      </c>
    </row>
    <row r="131" ht="14.25" customHeight="1">
      <c r="A131" s="293"/>
      <c r="B131" s="39"/>
      <c r="C131" s="39"/>
      <c r="D131" s="294" t="s">
        <v>432</v>
      </c>
      <c r="E131" s="293" t="s">
        <v>65</v>
      </c>
      <c r="F131" s="295"/>
      <c r="G131" s="296"/>
      <c r="H131" s="292" t="s">
        <v>430</v>
      </c>
      <c r="I131" s="292" t="str">
        <f t="shared" si="8"/>
        <v>Fleece, , 25g/m2, (m2)</v>
      </c>
    </row>
    <row r="132" ht="14.25" customHeight="1">
      <c r="A132" s="293"/>
      <c r="B132" s="171"/>
      <c r="C132" s="171"/>
      <c r="D132" s="298" t="s">
        <v>283</v>
      </c>
      <c r="E132" s="299" t="s">
        <v>54</v>
      </c>
      <c r="F132" s="295"/>
      <c r="G132" s="296"/>
      <c r="H132" s="292" t="s">
        <v>430</v>
      </c>
      <c r="I132" s="292" t="str">
        <f t="shared" si="8"/>
        <v>Fleece, , by weight, (kg)</v>
      </c>
    </row>
    <row r="133" ht="14.25" customHeight="1">
      <c r="A133" s="293"/>
      <c r="B133" s="288" t="s">
        <v>433</v>
      </c>
      <c r="C133" s="288" t="s">
        <v>402</v>
      </c>
      <c r="D133" s="289" t="s">
        <v>434</v>
      </c>
      <c r="E133" s="287" t="s">
        <v>65</v>
      </c>
      <c r="F133" s="295"/>
      <c r="G133" s="296"/>
      <c r="H133" s="292" t="s">
        <v>433</v>
      </c>
      <c r="I133" s="292" t="str">
        <f t="shared" si="8"/>
        <v>Netting, Polythene, Windbreak, (m2)</v>
      </c>
    </row>
    <row r="134" ht="14.25" customHeight="1">
      <c r="A134" s="293"/>
      <c r="B134" s="39"/>
      <c r="C134" s="39"/>
      <c r="D134" s="294" t="s">
        <v>435</v>
      </c>
      <c r="E134" s="293" t="s">
        <v>65</v>
      </c>
      <c r="F134" s="295"/>
      <c r="G134" s="296"/>
      <c r="H134" s="292" t="s">
        <v>433</v>
      </c>
      <c r="I134" s="292" t="str">
        <f t="shared" si="8"/>
        <v>Netting, , Enviromesh, (m2)</v>
      </c>
    </row>
    <row r="135" ht="14.25" customHeight="1">
      <c r="A135" s="293"/>
      <c r="B135" s="39"/>
      <c r="C135" s="39"/>
      <c r="D135" s="294" t="s">
        <v>436</v>
      </c>
      <c r="E135" s="293" t="s">
        <v>65</v>
      </c>
      <c r="F135" s="295"/>
      <c r="G135" s="296"/>
      <c r="H135" s="292" t="s">
        <v>433</v>
      </c>
      <c r="I135" s="292" t="str">
        <f t="shared" si="8"/>
        <v>Netting, , Shade netting, (m2)</v>
      </c>
    </row>
    <row r="136" ht="14.25" customHeight="1">
      <c r="A136" s="293"/>
      <c r="B136" s="171"/>
      <c r="C136" s="171"/>
      <c r="D136" s="298" t="s">
        <v>437</v>
      </c>
      <c r="E136" s="299" t="s">
        <v>65</v>
      </c>
      <c r="F136" s="295"/>
      <c r="G136" s="296"/>
      <c r="H136" s="292" t="s">
        <v>433</v>
      </c>
      <c r="I136" s="292" t="str">
        <f t="shared" si="8"/>
        <v>Netting, , Bird netting, (m2)</v>
      </c>
    </row>
    <row r="137" ht="14.25" customHeight="1">
      <c r="A137" s="293"/>
      <c r="B137" s="318" t="s">
        <v>438</v>
      </c>
      <c r="C137" s="318" t="s">
        <v>378</v>
      </c>
      <c r="D137" s="318" t="s">
        <v>281</v>
      </c>
      <c r="E137" s="319" t="s">
        <v>65</v>
      </c>
      <c r="F137" s="295"/>
      <c r="G137" s="296"/>
      <c r="H137" s="292" t="s">
        <v>438</v>
      </c>
      <c r="I137" s="292" t="str">
        <f t="shared" si="8"/>
        <v>Ground cover (e.g. mypex), Polypropylene, by area, (m2)</v>
      </c>
    </row>
    <row r="138" ht="14.25" customHeight="1">
      <c r="A138" s="293"/>
      <c r="B138" s="288" t="s">
        <v>439</v>
      </c>
      <c r="C138" s="288" t="s">
        <v>402</v>
      </c>
      <c r="D138" s="289" t="s">
        <v>440</v>
      </c>
      <c r="E138" s="287" t="s">
        <v>65</v>
      </c>
      <c r="F138" s="295"/>
      <c r="G138" s="296"/>
      <c r="H138" s="292" t="s">
        <v>439</v>
      </c>
      <c r="I138" s="292" t="str">
        <f t="shared" si="8"/>
        <v>Sheeting, Polythene, by area @ 125mu thickness, (m2)</v>
      </c>
    </row>
    <row r="139" ht="14.25" customHeight="1">
      <c r="A139" s="293"/>
      <c r="B139" s="171"/>
      <c r="C139" s="171"/>
      <c r="D139" s="298" t="s">
        <v>441</v>
      </c>
      <c r="E139" s="299" t="s">
        <v>65</v>
      </c>
      <c r="F139" s="295"/>
      <c r="G139" s="296"/>
      <c r="H139" s="292" t="s">
        <v>439</v>
      </c>
      <c r="I139" s="292" t="str">
        <f t="shared" si="8"/>
        <v>Sheeting, , by area @ 85mu , (m2)</v>
      </c>
    </row>
    <row r="140" ht="14.25" customHeight="1">
      <c r="A140" s="293"/>
      <c r="B140" s="318" t="s">
        <v>442</v>
      </c>
      <c r="C140" s="318"/>
      <c r="D140" s="318" t="s">
        <v>283</v>
      </c>
      <c r="E140" s="319" t="s">
        <v>54</v>
      </c>
      <c r="F140" s="295"/>
      <c r="G140" s="296"/>
      <c r="H140" s="292" t="s">
        <v>442</v>
      </c>
      <c r="I140" s="292" t="str">
        <f t="shared" si="8"/>
        <v>Glass , , by weight, (kg)</v>
      </c>
    </row>
    <row r="141" ht="14.25" customHeight="1">
      <c r="A141" s="301"/>
      <c r="B141" s="288" t="s">
        <v>443</v>
      </c>
      <c r="C141" s="288"/>
      <c r="D141" s="288" t="s">
        <v>283</v>
      </c>
      <c r="E141" s="305" t="s">
        <v>54</v>
      </c>
      <c r="F141" s="306"/>
      <c r="G141" s="307"/>
      <c r="H141" s="308" t="s">
        <v>443</v>
      </c>
      <c r="I141" s="308" t="str">
        <f t="shared" si="8"/>
        <v>Rockwool, , by weight, (kg)</v>
      </c>
    </row>
    <row r="142" ht="14.25" customHeight="1">
      <c r="A142" s="183" t="s">
        <v>444</v>
      </c>
      <c r="B142" s="309"/>
      <c r="C142" s="309"/>
      <c r="D142" s="309"/>
      <c r="E142" s="185"/>
      <c r="F142" s="186"/>
      <c r="G142" s="310"/>
      <c r="H142" s="311"/>
      <c r="I142" s="311"/>
    </row>
    <row r="143" ht="14.25" customHeight="1">
      <c r="A143" s="331"/>
      <c r="B143" s="288" t="s">
        <v>16</v>
      </c>
      <c r="C143" s="289" t="s">
        <v>403</v>
      </c>
      <c r="D143" s="289" t="s">
        <v>445</v>
      </c>
      <c r="E143" s="287" t="s">
        <v>446</v>
      </c>
      <c r="F143" s="290"/>
      <c r="G143" s="313"/>
      <c r="H143" s="314" t="s">
        <v>16</v>
      </c>
      <c r="I143" s="314" t="str">
        <f t="shared" ref="I143:I146" si="9">CONCATENATE(H143,", ",C143,", ",D143,", (",E143, ")")</f>
        <v>Materials, Paper, by 500 sheets reams, (Reams)</v>
      </c>
    </row>
    <row r="144" ht="14.25" customHeight="1">
      <c r="A144" s="332"/>
      <c r="B144" s="171"/>
      <c r="C144" s="298" t="s">
        <v>447</v>
      </c>
      <c r="D144" s="298" t="s">
        <v>283</v>
      </c>
      <c r="E144" s="299" t="s">
        <v>54</v>
      </c>
      <c r="F144" s="295"/>
      <c r="G144" s="296"/>
      <c r="H144" s="292" t="s">
        <v>16</v>
      </c>
      <c r="I144" s="292" t="str">
        <f t="shared" si="9"/>
        <v>Materials, Printed media, by weight, (kg)</v>
      </c>
    </row>
    <row r="145" ht="14.25" customHeight="1">
      <c r="A145" s="332"/>
      <c r="B145" s="288" t="s">
        <v>448</v>
      </c>
      <c r="C145" s="289" t="s">
        <v>449</v>
      </c>
      <c r="D145" s="289" t="s">
        <v>450</v>
      </c>
      <c r="E145" s="287" t="s">
        <v>365</v>
      </c>
      <c r="F145" s="295"/>
      <c r="G145" s="333" t="s">
        <v>451</v>
      </c>
      <c r="H145" s="292" t="s">
        <v>448</v>
      </c>
      <c r="I145" s="292" t="str">
        <f t="shared" si="9"/>
        <v>Computers, Desktop, each, (number)</v>
      </c>
    </row>
    <row r="146" ht="14.25" customHeight="1">
      <c r="A146" s="334"/>
      <c r="B146" s="42"/>
      <c r="C146" s="300" t="s">
        <v>452</v>
      </c>
      <c r="D146" s="300" t="s">
        <v>450</v>
      </c>
      <c r="E146" s="301" t="s">
        <v>365</v>
      </c>
      <c r="F146" s="306"/>
      <c r="G146" s="42"/>
      <c r="H146" s="308" t="s">
        <v>448</v>
      </c>
      <c r="I146" s="308" t="str">
        <f t="shared" si="9"/>
        <v>Computers, Laptop, each, (number)</v>
      </c>
    </row>
    <row r="147" ht="14.25" customHeight="1">
      <c r="A147" s="183" t="s">
        <v>453</v>
      </c>
      <c r="B147" s="309"/>
      <c r="C147" s="227"/>
      <c r="D147" s="227"/>
      <c r="E147" s="185"/>
      <c r="F147" s="186"/>
      <c r="G147" s="310"/>
      <c r="H147" s="311"/>
      <c r="I147" s="311"/>
    </row>
    <row r="148" ht="14.25" customHeight="1">
      <c r="A148" s="335"/>
      <c r="B148" s="288" t="s">
        <v>453</v>
      </c>
      <c r="C148" s="336" t="s">
        <v>454</v>
      </c>
      <c r="D148" s="336" t="s">
        <v>455</v>
      </c>
      <c r="E148" s="305" t="s">
        <v>54</v>
      </c>
      <c r="F148" s="337"/>
      <c r="G148" s="338"/>
      <c r="H148" s="339" t="s">
        <v>453</v>
      </c>
      <c r="I148" s="339" t="str">
        <f>CONCATENATE(H148,", ",C148,", ",D148,", (",E148, ")")</f>
        <v>Tyres, Rubber, Weight, (kg)</v>
      </c>
    </row>
    <row r="149" ht="14.25" customHeight="1">
      <c r="A149" s="183" t="s">
        <v>456</v>
      </c>
      <c r="B149" s="315" t="s">
        <v>457</v>
      </c>
      <c r="C149" s="227"/>
      <c r="D149" s="227"/>
      <c r="E149" s="185"/>
      <c r="F149" s="185"/>
      <c r="G149" s="340"/>
      <c r="H149" s="311"/>
      <c r="I149" s="311"/>
    </row>
    <row r="150" ht="14.25" customHeight="1">
      <c r="A150" s="287"/>
      <c r="B150" s="289"/>
      <c r="C150" s="289" t="s">
        <v>458</v>
      </c>
      <c r="D150" s="289" t="s">
        <v>285</v>
      </c>
      <c r="E150" s="287" t="s">
        <v>157</v>
      </c>
      <c r="F150" s="290"/>
      <c r="G150" s="313"/>
      <c r="H150" s="314" t="s">
        <v>459</v>
      </c>
      <c r="I150" s="314" t="str">
        <f t="shared" ref="I150:I152" si="10">CONCATENATE(H150,", ",C150,", ",D150,", (",E150, ")")</f>
        <v>Water, Mains water, by volume, (m3)</v>
      </c>
    </row>
    <row r="151" ht="14.25" customHeight="1">
      <c r="A151" s="293"/>
      <c r="B151" s="294"/>
      <c r="C151" s="294" t="s">
        <v>460</v>
      </c>
      <c r="D151" s="294" t="s">
        <v>285</v>
      </c>
      <c r="E151" s="293" t="s">
        <v>157</v>
      </c>
      <c r="F151" s="295"/>
      <c r="G151" s="296"/>
      <c r="H151" s="292" t="s">
        <v>459</v>
      </c>
      <c r="I151" s="292" t="str">
        <f t="shared" si="10"/>
        <v>Water, Mains sewage treatment, by volume, (m3)</v>
      </c>
    </row>
    <row r="152" ht="15.75" customHeight="1">
      <c r="A152" s="301"/>
      <c r="B152" s="300"/>
      <c r="C152" s="300" t="s">
        <v>461</v>
      </c>
      <c r="D152" s="300" t="s">
        <v>285</v>
      </c>
      <c r="E152" s="301" t="s">
        <v>157</v>
      </c>
      <c r="F152" s="306"/>
      <c r="G152" s="341" t="s">
        <v>462</v>
      </c>
      <c r="H152" s="308" t="s">
        <v>459</v>
      </c>
      <c r="I152" s="308" t="str">
        <f t="shared" si="10"/>
        <v>Water, Water (non-mains), by volume, (m3)</v>
      </c>
    </row>
    <row r="153" ht="12.75" customHeight="1">
      <c r="A153" s="183" t="s">
        <v>463</v>
      </c>
      <c r="B153" s="309"/>
      <c r="C153" s="309"/>
      <c r="D153" s="309"/>
      <c r="E153" s="185"/>
      <c r="F153" s="186"/>
      <c r="G153" s="310"/>
      <c r="H153" s="311"/>
      <c r="I153" s="311"/>
    </row>
    <row r="154" ht="12.75" customHeight="1">
      <c r="A154" s="342"/>
      <c r="B154" s="288" t="s">
        <v>442</v>
      </c>
      <c r="C154" s="288"/>
      <c r="D154" s="288" t="s">
        <v>283</v>
      </c>
      <c r="E154" s="305" t="s">
        <v>81</v>
      </c>
      <c r="F154" s="290"/>
      <c r="G154" s="313"/>
      <c r="H154" s="314" t="s">
        <v>442</v>
      </c>
      <c r="I154" s="314" t="str">
        <f t="shared" ref="I154:I166" si="11">CONCATENATE(H154,", ",C154,", ",D154,", (",E154, ")")</f>
        <v>Glass , , by weight, (t)</v>
      </c>
    </row>
    <row r="155" ht="12.75" customHeight="1">
      <c r="A155" s="343"/>
      <c r="B155" s="302" t="s">
        <v>464</v>
      </c>
      <c r="C155" s="303" t="s">
        <v>465</v>
      </c>
      <c r="D155" s="303" t="s">
        <v>466</v>
      </c>
      <c r="E155" s="304" t="s">
        <v>123</v>
      </c>
      <c r="F155" s="295"/>
      <c r="G155" s="296"/>
      <c r="H155" s="292" t="s">
        <v>464</v>
      </c>
      <c r="I155" s="292" t="str">
        <f t="shared" si="11"/>
        <v>Window units, Wooden frame, double glazed, 1.2m x 1.2m, (Units)</v>
      </c>
    </row>
    <row r="156" ht="12.75" customHeight="1">
      <c r="A156" s="343"/>
      <c r="B156" s="171"/>
      <c r="C156" s="298" t="s">
        <v>467</v>
      </c>
      <c r="D156" s="298" t="s">
        <v>466</v>
      </c>
      <c r="E156" s="299" t="s">
        <v>123</v>
      </c>
      <c r="F156" s="295"/>
      <c r="G156" s="296"/>
      <c r="H156" s="292" t="s">
        <v>464</v>
      </c>
      <c r="I156" s="292" t="str">
        <f t="shared" si="11"/>
        <v>Window units, PVC frame, double glazed, 1.2m x 1.2m, (Units)</v>
      </c>
    </row>
    <row r="157" ht="12.75" customHeight="1">
      <c r="A157" s="343"/>
      <c r="B157" s="318" t="s">
        <v>468</v>
      </c>
      <c r="C157" s="318"/>
      <c r="D157" s="318" t="s">
        <v>283</v>
      </c>
      <c r="E157" s="319" t="s">
        <v>54</v>
      </c>
      <c r="F157" s="295"/>
      <c r="G157" s="296"/>
      <c r="H157" s="292" t="s">
        <v>468</v>
      </c>
      <c r="I157" s="292" t="str">
        <f t="shared" si="11"/>
        <v>Insulation, , by weight, (kg)</v>
      </c>
    </row>
    <row r="158" ht="12.75" customHeight="1">
      <c r="A158" s="343"/>
      <c r="B158" s="288" t="s">
        <v>469</v>
      </c>
      <c r="C158" s="288"/>
      <c r="D158" s="288" t="s">
        <v>283</v>
      </c>
      <c r="E158" s="305" t="s">
        <v>54</v>
      </c>
      <c r="F158" s="295"/>
      <c r="G158" s="296"/>
      <c r="H158" s="292" t="s">
        <v>469</v>
      </c>
      <c r="I158" s="292" t="str">
        <f t="shared" si="11"/>
        <v>Fibreglass, , by weight, (kg)</v>
      </c>
    </row>
    <row r="159" ht="12.75" customHeight="1">
      <c r="A159" s="343"/>
      <c r="B159" s="302" t="s">
        <v>470</v>
      </c>
      <c r="C159" s="303" t="s">
        <v>471</v>
      </c>
      <c r="D159" s="303" t="s">
        <v>472</v>
      </c>
      <c r="E159" s="304" t="s">
        <v>473</v>
      </c>
      <c r="F159" s="295"/>
      <c r="G159" s="296"/>
      <c r="H159" s="292" t="s">
        <v>470</v>
      </c>
      <c r="I159" s="292" t="str">
        <f t="shared" si="11"/>
        <v>Finishing, Plaster, 25kg bags , (bags)</v>
      </c>
    </row>
    <row r="160" ht="12.75" customHeight="1">
      <c r="A160" s="343"/>
      <c r="B160" s="39"/>
      <c r="C160" s="294" t="s">
        <v>474</v>
      </c>
      <c r="D160" s="294" t="s">
        <v>283</v>
      </c>
      <c r="E160" s="293" t="s">
        <v>81</v>
      </c>
      <c r="F160" s="295"/>
      <c r="G160" s="296"/>
      <c r="H160" s="292" t="s">
        <v>470</v>
      </c>
      <c r="I160" s="292" t="str">
        <f t="shared" si="11"/>
        <v>Finishing, Plasterboard, by weight, (t)</v>
      </c>
    </row>
    <row r="161" ht="12.75" customHeight="1">
      <c r="A161" s="343"/>
      <c r="B161" s="39"/>
      <c r="C161" s="294" t="s">
        <v>475</v>
      </c>
      <c r="D161" s="294" t="s">
        <v>476</v>
      </c>
      <c r="E161" s="293" t="s">
        <v>65</v>
      </c>
      <c r="F161" s="295"/>
      <c r="G161" s="296"/>
      <c r="H161" s="292" t="s">
        <v>470</v>
      </c>
      <c r="I161" s="292" t="str">
        <f t="shared" si="11"/>
        <v>Finishing, Carpet, by square m, (m2)</v>
      </c>
    </row>
    <row r="162" ht="12.75" customHeight="1">
      <c r="A162" s="343"/>
      <c r="B162" s="39"/>
      <c r="C162" s="294" t="s">
        <v>477</v>
      </c>
      <c r="D162" s="294" t="s">
        <v>476</v>
      </c>
      <c r="E162" s="293" t="s">
        <v>65</v>
      </c>
      <c r="F162" s="295"/>
      <c r="G162" s="296"/>
      <c r="H162" s="292" t="s">
        <v>470</v>
      </c>
      <c r="I162" s="292" t="str">
        <f t="shared" si="11"/>
        <v>Finishing, Underlay, by square m, (m2)</v>
      </c>
    </row>
    <row r="163" ht="12.75" customHeight="1">
      <c r="A163" s="343"/>
      <c r="B163" s="39"/>
      <c r="C163" s="294" t="s">
        <v>478</v>
      </c>
      <c r="D163" s="294" t="s">
        <v>283</v>
      </c>
      <c r="E163" s="293" t="s">
        <v>54</v>
      </c>
      <c r="F163" s="295"/>
      <c r="G163" s="296"/>
      <c r="H163" s="292" t="s">
        <v>470</v>
      </c>
      <c r="I163" s="292" t="str">
        <f t="shared" si="11"/>
        <v>Finishing, Vinyl flooring, by weight, (kg)</v>
      </c>
    </row>
    <row r="164" ht="12.75" customHeight="1">
      <c r="A164" s="343"/>
      <c r="B164" s="39"/>
      <c r="C164" s="294" t="s">
        <v>479</v>
      </c>
      <c r="D164" s="294" t="s">
        <v>138</v>
      </c>
      <c r="E164" s="293" t="s">
        <v>138</v>
      </c>
      <c r="F164" s="295"/>
      <c r="G164" s="296"/>
      <c r="H164" s="292" t="s">
        <v>470</v>
      </c>
      <c r="I164" s="292" t="str">
        <f t="shared" si="11"/>
        <v>Finishing, Paint, litres, (litres)</v>
      </c>
    </row>
    <row r="165" ht="12.75" customHeight="1">
      <c r="A165" s="344"/>
      <c r="B165" s="171"/>
      <c r="C165" s="325" t="s">
        <v>479</v>
      </c>
      <c r="D165" s="325" t="s">
        <v>476</v>
      </c>
      <c r="E165" s="345" t="s">
        <v>480</v>
      </c>
      <c r="F165" s="295"/>
      <c r="G165" s="296"/>
      <c r="H165" s="292" t="s">
        <v>470</v>
      </c>
      <c r="I165" s="292" t="str">
        <f t="shared" si="11"/>
        <v>Finishing, Paint, by square m, (m2 per coat applied)</v>
      </c>
    </row>
    <row r="166" ht="14.25" customHeight="1">
      <c r="A166" s="346"/>
      <c r="B166" s="288" t="s">
        <v>308</v>
      </c>
      <c r="C166" s="288" t="s">
        <v>309</v>
      </c>
      <c r="D166" s="288" t="s">
        <v>283</v>
      </c>
      <c r="E166" s="305" t="s">
        <v>81</v>
      </c>
      <c r="F166" s="347"/>
      <c r="G166" s="348"/>
      <c r="H166" s="308" t="s">
        <v>308</v>
      </c>
      <c r="I166" s="308" t="str">
        <f t="shared" si="11"/>
        <v>Roof sheets, Mineral, by weight, (t)</v>
      </c>
    </row>
    <row r="167" ht="12.75" customHeight="1">
      <c r="A167" s="349" t="s">
        <v>481</v>
      </c>
      <c r="B167" s="309"/>
      <c r="C167" s="309"/>
      <c r="D167" s="309"/>
      <c r="E167" s="185"/>
      <c r="F167" s="186"/>
      <c r="G167" s="350"/>
      <c r="H167" s="311"/>
      <c r="I167" s="311"/>
    </row>
    <row r="168" ht="12.75" customHeight="1">
      <c r="A168" s="351"/>
      <c r="B168" s="289" t="s">
        <v>482</v>
      </c>
      <c r="C168" s="289" t="s">
        <v>483</v>
      </c>
      <c r="D168" s="289" t="s">
        <v>283</v>
      </c>
      <c r="E168" s="287" t="s">
        <v>81</v>
      </c>
      <c r="F168" s="352"/>
      <c r="G168" s="353"/>
      <c r="H168" s="314" t="s">
        <v>482</v>
      </c>
      <c r="I168" s="314" t="str">
        <f t="shared" ref="I168:I189" si="12">CONCATENATE(H168,", ",C168,", ",D168,", (",E168, ")")</f>
        <v>Glasshouse, Galvanised Steel, by weight, (t)</v>
      </c>
    </row>
    <row r="169" ht="12.75" customHeight="1">
      <c r="A169" s="354"/>
      <c r="B169" s="294"/>
      <c r="C169" s="294" t="s">
        <v>331</v>
      </c>
      <c r="D169" s="294" t="s">
        <v>283</v>
      </c>
      <c r="E169" s="293" t="s">
        <v>81</v>
      </c>
      <c r="F169" s="355"/>
      <c r="G169" s="356"/>
      <c r="H169" s="292" t="s">
        <v>482</v>
      </c>
      <c r="I169" s="292" t="str">
        <f t="shared" si="12"/>
        <v>Glasshouse, Timber, by weight, (t)</v>
      </c>
    </row>
    <row r="170" ht="12.75" customHeight="1">
      <c r="A170" s="343"/>
      <c r="B170" s="298"/>
      <c r="C170" s="298" t="s">
        <v>484</v>
      </c>
      <c r="D170" s="298" t="s">
        <v>283</v>
      </c>
      <c r="E170" s="299" t="s">
        <v>81</v>
      </c>
      <c r="F170" s="355"/>
      <c r="G170" s="356"/>
      <c r="H170" s="292" t="s">
        <v>482</v>
      </c>
      <c r="I170" s="292" t="str">
        <f t="shared" si="12"/>
        <v>Glasshouse, Glass, by weight, (t)</v>
      </c>
    </row>
    <row r="171" ht="12.75" customHeight="1">
      <c r="A171" s="343"/>
      <c r="B171" s="288" t="s">
        <v>485</v>
      </c>
      <c r="C171" s="288" t="s">
        <v>483</v>
      </c>
      <c r="D171" s="288" t="s">
        <v>283</v>
      </c>
      <c r="E171" s="305" t="s">
        <v>81</v>
      </c>
      <c r="F171" s="355"/>
      <c r="G171" s="356"/>
      <c r="H171" s="292" t="s">
        <v>485</v>
      </c>
      <c r="I171" s="292" t="str">
        <f t="shared" si="12"/>
        <v>Polytunnel Frame, Galvanised Steel, by weight, (t)</v>
      </c>
    </row>
    <row r="172" ht="12.75" customHeight="1">
      <c r="A172" s="343"/>
      <c r="B172" s="303" t="s">
        <v>486</v>
      </c>
      <c r="C172" s="303" t="s">
        <v>487</v>
      </c>
      <c r="D172" s="357" t="s">
        <v>488</v>
      </c>
      <c r="E172" s="304" t="s">
        <v>489</v>
      </c>
      <c r="F172" s="355"/>
      <c r="G172" s="356"/>
      <c r="H172" s="292" t="s">
        <v>486</v>
      </c>
      <c r="I172" s="292" t="str">
        <f t="shared" si="12"/>
        <v>Polytunnel Frames, Single Span, Width 5.5m, (Length (m))</v>
      </c>
    </row>
    <row r="173" ht="12.75" customHeight="1">
      <c r="A173" s="343"/>
      <c r="B173" s="294"/>
      <c r="C173" s="294"/>
      <c r="D173" s="320" t="s">
        <v>490</v>
      </c>
      <c r="E173" s="293" t="s">
        <v>489</v>
      </c>
      <c r="F173" s="355"/>
      <c r="G173" s="356"/>
      <c r="H173" s="292" t="s">
        <v>486</v>
      </c>
      <c r="I173" s="292" t="str">
        <f t="shared" si="12"/>
        <v>Polytunnel Frames, , Width 6.4m, (Length (m))</v>
      </c>
    </row>
    <row r="174" ht="12.75" customHeight="1">
      <c r="A174" s="343"/>
      <c r="B174" s="294"/>
      <c r="C174" s="294"/>
      <c r="D174" s="320" t="s">
        <v>491</v>
      </c>
      <c r="E174" s="293" t="s">
        <v>489</v>
      </c>
      <c r="F174" s="355"/>
      <c r="G174" s="356"/>
      <c r="H174" s="292" t="s">
        <v>486</v>
      </c>
      <c r="I174" s="292" t="str">
        <f t="shared" si="12"/>
        <v>Polytunnel Frames, , Width 7.3m, (Length (m))</v>
      </c>
    </row>
    <row r="175" ht="12.75" customHeight="1">
      <c r="A175" s="343"/>
      <c r="B175" s="294"/>
      <c r="C175" s="294"/>
      <c r="D175" s="320" t="s">
        <v>492</v>
      </c>
      <c r="E175" s="293" t="s">
        <v>489</v>
      </c>
      <c r="F175" s="355"/>
      <c r="G175" s="356"/>
      <c r="H175" s="292" t="s">
        <v>486</v>
      </c>
      <c r="I175" s="292" t="str">
        <f t="shared" si="12"/>
        <v>Polytunnel Frames, , Width 8.2m, (Length (m))</v>
      </c>
    </row>
    <row r="176" ht="12.75" customHeight="1">
      <c r="A176" s="343"/>
      <c r="B176" s="294"/>
      <c r="C176" s="294"/>
      <c r="D176" s="320" t="s">
        <v>493</v>
      </c>
      <c r="E176" s="293" t="s">
        <v>489</v>
      </c>
      <c r="F176" s="355"/>
      <c r="G176" s="356"/>
      <c r="H176" s="292" t="s">
        <v>486</v>
      </c>
      <c r="I176" s="292" t="str">
        <f t="shared" si="12"/>
        <v>Polytunnel Frames, , Width 9.1m, (Length (m))</v>
      </c>
    </row>
    <row r="177" ht="12.75" customHeight="1">
      <c r="A177" s="343"/>
      <c r="B177" s="294"/>
      <c r="C177" s="294" t="s">
        <v>494</v>
      </c>
      <c r="D177" s="320" t="s">
        <v>490</v>
      </c>
      <c r="E177" s="293" t="s">
        <v>489</v>
      </c>
      <c r="F177" s="355"/>
      <c r="G177" s="356"/>
      <c r="H177" s="292" t="s">
        <v>486</v>
      </c>
      <c r="I177" s="292" t="str">
        <f t="shared" si="12"/>
        <v>Polytunnel Frames, Multispan, Width 6.4m, (Length (m))</v>
      </c>
    </row>
    <row r="178" ht="12.75" customHeight="1">
      <c r="A178" s="343"/>
      <c r="B178" s="298"/>
      <c r="C178" s="298"/>
      <c r="D178" s="325" t="s">
        <v>495</v>
      </c>
      <c r="E178" s="299" t="s">
        <v>489</v>
      </c>
      <c r="F178" s="355"/>
      <c r="G178" s="356"/>
      <c r="H178" s="292" t="s">
        <v>486</v>
      </c>
      <c r="I178" s="292" t="str">
        <f t="shared" si="12"/>
        <v>Polytunnel Frames, , Width 7.9m, (Length (m))</v>
      </c>
    </row>
    <row r="179" ht="12.75" customHeight="1">
      <c r="A179" s="343"/>
      <c r="B179" s="303" t="s">
        <v>496</v>
      </c>
      <c r="C179" s="303" t="s">
        <v>408</v>
      </c>
      <c r="D179" s="303" t="s">
        <v>283</v>
      </c>
      <c r="E179" s="304" t="s">
        <v>54</v>
      </c>
      <c r="F179" s="355"/>
      <c r="G179" s="356"/>
      <c r="H179" s="292" t="s">
        <v>496</v>
      </c>
      <c r="I179" s="292" t="str">
        <f t="shared" si="12"/>
        <v>Polytunnel Cover, LDPE film, by weight, (kg)</v>
      </c>
    </row>
    <row r="180" ht="12.75" customHeight="1">
      <c r="A180" s="343"/>
      <c r="B180" s="294"/>
      <c r="C180" s="294" t="s">
        <v>497</v>
      </c>
      <c r="D180" s="294" t="s">
        <v>498</v>
      </c>
      <c r="E180" s="293" t="s">
        <v>489</v>
      </c>
      <c r="F180" s="355"/>
      <c r="G180" s="356"/>
      <c r="H180" s="292" t="s">
        <v>496</v>
      </c>
      <c r="I180" s="292" t="str">
        <f t="shared" si="12"/>
        <v>Polytunnel Cover, Polythene (LDPE Film), 9.2m wide plastic, (Length (m))</v>
      </c>
    </row>
    <row r="181" ht="12.75" customHeight="1">
      <c r="A181" s="343"/>
      <c r="B181" s="294"/>
      <c r="C181" s="294"/>
      <c r="D181" s="294" t="s">
        <v>499</v>
      </c>
      <c r="E181" s="293" t="s">
        <v>489</v>
      </c>
      <c r="F181" s="355"/>
      <c r="G181" s="356"/>
      <c r="H181" s="292" t="s">
        <v>496</v>
      </c>
      <c r="I181" s="292" t="str">
        <f t="shared" si="12"/>
        <v>Polytunnel Cover, , 11.1m wide plastic, (Length (m))</v>
      </c>
    </row>
    <row r="182" ht="12.75" customHeight="1">
      <c r="A182" s="343"/>
      <c r="B182" s="298"/>
      <c r="C182" s="298"/>
      <c r="D182" s="298" t="s">
        <v>500</v>
      </c>
      <c r="E182" s="299" t="s">
        <v>489</v>
      </c>
      <c r="F182" s="355"/>
      <c r="G182" s="356"/>
      <c r="H182" s="292" t="s">
        <v>496</v>
      </c>
      <c r="I182" s="292" t="str">
        <f t="shared" si="12"/>
        <v>Polytunnel Cover, , 14.0m wide plastic, (Length (m))</v>
      </c>
    </row>
    <row r="183" ht="15.75" customHeight="1">
      <c r="A183" s="358"/>
      <c r="B183" s="289"/>
      <c r="C183" s="353"/>
      <c r="D183" s="359" t="s">
        <v>501</v>
      </c>
      <c r="E183" s="359" t="s">
        <v>502</v>
      </c>
      <c r="F183" s="293" t="s">
        <v>503</v>
      </c>
      <c r="G183" s="360"/>
      <c r="H183" s="292" t="s">
        <v>496</v>
      </c>
      <c r="I183" s="292" t="str">
        <f t="shared" si="12"/>
        <v>Polytunnel Cover, , LDPE Film type, (Width
(m))</v>
      </c>
    </row>
    <row r="184" ht="12.75" customHeight="1">
      <c r="A184" s="343"/>
      <c r="B184" s="300" t="s">
        <v>504</v>
      </c>
      <c r="C184" s="361"/>
      <c r="D184" s="362" t="s">
        <v>505</v>
      </c>
      <c r="E184" s="363"/>
      <c r="F184" s="363"/>
      <c r="G184" s="364"/>
      <c r="H184" s="292" t="s">
        <v>504</v>
      </c>
      <c r="I184" s="292" t="str">
        <f t="shared" si="12"/>
        <v>Custom polytunnel cover, , Clear 150 , ()</v>
      </c>
    </row>
    <row r="185" ht="12.75" customHeight="1">
      <c r="A185" s="343"/>
      <c r="B185" s="39"/>
      <c r="C185" s="361"/>
      <c r="D185" s="362" t="s">
        <v>506</v>
      </c>
      <c r="E185" s="363"/>
      <c r="F185" s="363"/>
      <c r="G185" s="364"/>
      <c r="H185" s="292" t="s">
        <v>504</v>
      </c>
      <c r="I185" s="292" t="str">
        <f t="shared" si="12"/>
        <v>Custom polytunnel cover, , Clear 180, ()</v>
      </c>
    </row>
    <row r="186" ht="12.75" customHeight="1">
      <c r="A186" s="343"/>
      <c r="B186" s="39"/>
      <c r="C186" s="361"/>
      <c r="D186" s="362" t="s">
        <v>507</v>
      </c>
      <c r="E186" s="363"/>
      <c r="F186" s="363"/>
      <c r="G186" s="364"/>
      <c r="H186" s="292" t="s">
        <v>504</v>
      </c>
      <c r="I186" s="292" t="str">
        <f t="shared" si="12"/>
        <v>Custom polytunnel cover, , Luminance 55 150, ()</v>
      </c>
    </row>
    <row r="187" ht="12.75" customHeight="1">
      <c r="A187" s="343"/>
      <c r="B187" s="39"/>
      <c r="C187" s="361"/>
      <c r="D187" s="362" t="s">
        <v>508</v>
      </c>
      <c r="E187" s="363"/>
      <c r="F187" s="363"/>
      <c r="G187" s="364"/>
      <c r="H187" s="292" t="s">
        <v>504</v>
      </c>
      <c r="I187" s="292" t="str">
        <f t="shared" si="12"/>
        <v>Custom polytunnel cover, , Luminance 55 180 , ()</v>
      </c>
    </row>
    <row r="188" ht="12.75" customHeight="1">
      <c r="A188" s="343"/>
      <c r="B188" s="39"/>
      <c r="C188" s="361"/>
      <c r="D188" s="362" t="s">
        <v>509</v>
      </c>
      <c r="E188" s="363"/>
      <c r="F188" s="363"/>
      <c r="G188" s="364"/>
      <c r="H188" s="292" t="s">
        <v>504</v>
      </c>
      <c r="I188" s="292" t="str">
        <f t="shared" si="12"/>
        <v>Custom polytunnel cover, , Luminance 150 , ()</v>
      </c>
    </row>
    <row r="189" ht="12.75" customHeight="1">
      <c r="A189" s="365"/>
      <c r="B189" s="42"/>
      <c r="C189" s="366"/>
      <c r="D189" s="367" t="s">
        <v>510</v>
      </c>
      <c r="E189" s="368"/>
      <c r="F189" s="368"/>
      <c r="G189" s="369"/>
      <c r="H189" s="292" t="s">
        <v>504</v>
      </c>
      <c r="I189" s="292" t="str">
        <f t="shared" si="12"/>
        <v>Custom polytunnel cover, , Luminance 180, ()</v>
      </c>
    </row>
    <row r="190" ht="15.75" customHeight="1">
      <c r="A190" s="370"/>
      <c r="B190" s="370"/>
      <c r="C190" s="370"/>
      <c r="D190" s="370"/>
      <c r="E190" s="370"/>
      <c r="F190" s="370"/>
      <c r="G190" s="370"/>
      <c r="H190" s="371"/>
      <c r="I190" s="371"/>
    </row>
    <row r="191" ht="15.75" customHeight="1">
      <c r="A191" s="372"/>
      <c r="B191" s="372"/>
      <c r="C191" s="372"/>
      <c r="D191" s="372"/>
      <c r="E191" s="372"/>
      <c r="F191" s="372"/>
      <c r="G191" s="372"/>
      <c r="H191" s="372"/>
      <c r="I191" s="372"/>
    </row>
    <row r="192" ht="15.75" customHeight="1">
      <c r="A192" s="372"/>
      <c r="B192" s="372"/>
      <c r="C192" s="372"/>
      <c r="D192" s="372"/>
      <c r="E192" s="372"/>
      <c r="F192" s="372"/>
      <c r="G192" s="372"/>
      <c r="H192" s="372"/>
      <c r="I192" s="372"/>
    </row>
    <row r="193" ht="15.75" customHeight="1">
      <c r="A193" s="372"/>
      <c r="B193" s="372"/>
      <c r="C193" s="372"/>
      <c r="D193" s="372"/>
      <c r="E193" s="372"/>
      <c r="F193" s="372"/>
      <c r="G193" s="372"/>
      <c r="H193" s="372"/>
      <c r="I193" s="372"/>
    </row>
    <row r="194" ht="15.75" customHeight="1">
      <c r="A194" s="372"/>
      <c r="B194" s="372"/>
      <c r="C194" s="372"/>
      <c r="D194" s="372"/>
      <c r="E194" s="372"/>
      <c r="F194" s="372"/>
      <c r="G194" s="372"/>
      <c r="H194" s="372"/>
      <c r="I194" s="372"/>
    </row>
    <row r="195" ht="15.75" customHeight="1">
      <c r="A195" s="372"/>
      <c r="B195" s="372"/>
      <c r="C195" s="372"/>
      <c r="D195" s="372"/>
      <c r="E195" s="372"/>
      <c r="F195" s="372"/>
      <c r="G195" s="372"/>
      <c r="H195" s="372"/>
      <c r="I195" s="372"/>
    </row>
    <row r="196" ht="15.75" customHeight="1">
      <c r="A196" s="373"/>
      <c r="B196" s="373"/>
      <c r="C196" s="373"/>
      <c r="D196" s="373"/>
      <c r="E196" s="373"/>
      <c r="F196" s="373"/>
      <c r="G196" s="373"/>
      <c r="H196" s="373"/>
      <c r="I196" s="373"/>
    </row>
    <row r="197" ht="15.75" customHeight="1">
      <c r="A197" s="373"/>
      <c r="B197" s="373"/>
      <c r="C197" s="373"/>
      <c r="D197" s="373"/>
      <c r="E197" s="373"/>
      <c r="F197" s="373"/>
      <c r="G197" s="373"/>
      <c r="H197" s="373"/>
      <c r="I197" s="373"/>
    </row>
    <row r="198" ht="15.75" customHeight="1">
      <c r="A198" s="373"/>
      <c r="B198" s="373"/>
      <c r="C198" s="373"/>
      <c r="D198" s="373"/>
      <c r="E198" s="373"/>
      <c r="F198" s="373"/>
      <c r="G198" s="373"/>
      <c r="H198" s="373"/>
      <c r="I198" s="373"/>
    </row>
    <row r="199" ht="15.75" customHeight="1">
      <c r="A199" s="373"/>
      <c r="B199" s="373"/>
      <c r="C199" s="373"/>
      <c r="D199" s="373"/>
      <c r="E199" s="373"/>
      <c r="F199" s="373"/>
      <c r="G199" s="373"/>
      <c r="H199" s="373"/>
      <c r="I199" s="373"/>
    </row>
    <row r="200" ht="15.75" customHeight="1">
      <c r="A200" s="373"/>
      <c r="B200" s="373"/>
      <c r="C200" s="373"/>
      <c r="D200" s="373"/>
      <c r="E200" s="373"/>
      <c r="F200" s="373"/>
      <c r="G200" s="373"/>
      <c r="H200" s="373"/>
      <c r="I200" s="373"/>
    </row>
    <row r="201" ht="15.75" customHeight="1">
      <c r="A201" s="373"/>
      <c r="B201" s="373"/>
      <c r="C201" s="373"/>
      <c r="D201" s="373"/>
      <c r="E201" s="373"/>
      <c r="F201" s="373"/>
      <c r="G201" s="373"/>
      <c r="H201" s="373"/>
      <c r="I201" s="373"/>
    </row>
    <row r="202" ht="15.75" customHeight="1">
      <c r="A202" s="373"/>
      <c r="B202" s="373"/>
      <c r="C202" s="373"/>
      <c r="D202" s="373"/>
      <c r="E202" s="373"/>
      <c r="F202" s="373"/>
      <c r="G202" s="373"/>
      <c r="H202" s="373"/>
      <c r="I202" s="373"/>
    </row>
    <row r="203" ht="15.75" customHeight="1">
      <c r="A203" s="373"/>
      <c r="B203" s="373"/>
      <c r="C203" s="373"/>
      <c r="D203" s="373"/>
      <c r="E203" s="373"/>
      <c r="F203" s="373"/>
      <c r="G203" s="373"/>
      <c r="H203" s="373"/>
      <c r="I203" s="373"/>
    </row>
    <row r="204" ht="15.75" customHeight="1">
      <c r="A204" s="373"/>
      <c r="B204" s="373"/>
      <c r="C204" s="373"/>
      <c r="D204" s="373"/>
      <c r="E204" s="373"/>
      <c r="F204" s="373"/>
      <c r="G204" s="373"/>
      <c r="H204" s="373"/>
      <c r="I204" s="373"/>
    </row>
    <row r="205" ht="15.75" customHeight="1">
      <c r="A205" s="373"/>
      <c r="B205" s="373"/>
      <c r="C205" s="373"/>
      <c r="D205" s="373"/>
      <c r="E205" s="373"/>
      <c r="F205" s="373"/>
      <c r="G205" s="373"/>
      <c r="H205" s="373"/>
      <c r="I205" s="373"/>
    </row>
    <row r="206" ht="15.75" customHeight="1">
      <c r="A206" s="373"/>
      <c r="B206" s="373"/>
      <c r="C206" s="373"/>
      <c r="D206" s="373"/>
      <c r="E206" s="373"/>
      <c r="F206" s="373"/>
      <c r="G206" s="373"/>
      <c r="H206" s="373"/>
      <c r="I206" s="373"/>
    </row>
    <row r="207" ht="15.75" customHeight="1">
      <c r="A207" s="373"/>
      <c r="B207" s="373"/>
      <c r="C207" s="373"/>
      <c r="D207" s="373"/>
      <c r="E207" s="373"/>
      <c r="F207" s="373"/>
      <c r="G207" s="373"/>
      <c r="H207" s="373"/>
      <c r="I207" s="373"/>
    </row>
    <row r="208" ht="15.75" customHeight="1">
      <c r="A208" s="373"/>
      <c r="B208" s="373"/>
      <c r="C208" s="373"/>
      <c r="D208" s="373"/>
      <c r="E208" s="373"/>
      <c r="F208" s="373"/>
      <c r="G208" s="373"/>
      <c r="H208" s="373"/>
      <c r="I208" s="373"/>
    </row>
    <row r="209" ht="15.75" customHeight="1">
      <c r="A209" s="373"/>
      <c r="B209" s="373"/>
      <c r="C209" s="373"/>
      <c r="D209" s="373"/>
      <c r="E209" s="373"/>
      <c r="F209" s="373"/>
      <c r="G209" s="373"/>
      <c r="H209" s="373"/>
      <c r="I209" s="373"/>
    </row>
    <row r="210" ht="15.75" customHeight="1">
      <c r="A210" s="373"/>
      <c r="B210" s="373"/>
      <c r="C210" s="373"/>
      <c r="D210" s="373"/>
      <c r="E210" s="373"/>
      <c r="F210" s="373"/>
      <c r="G210" s="373"/>
      <c r="H210" s="373"/>
      <c r="I210" s="373"/>
    </row>
    <row r="211" ht="15.75" customHeight="1">
      <c r="A211" s="373"/>
      <c r="B211" s="373"/>
      <c r="C211" s="373"/>
      <c r="D211" s="373"/>
      <c r="E211" s="373"/>
      <c r="F211" s="373"/>
      <c r="G211" s="373"/>
      <c r="H211" s="373"/>
      <c r="I211" s="373"/>
    </row>
    <row r="212" ht="15.75" customHeight="1">
      <c r="A212" s="373"/>
      <c r="B212" s="373"/>
      <c r="C212" s="373"/>
      <c r="D212" s="373"/>
      <c r="E212" s="373"/>
      <c r="F212" s="373"/>
      <c r="G212" s="373"/>
      <c r="H212" s="373"/>
      <c r="I212" s="373"/>
    </row>
    <row r="213" ht="15.75" customHeight="1">
      <c r="A213" s="373"/>
      <c r="B213" s="373"/>
      <c r="C213" s="373"/>
      <c r="D213" s="373"/>
      <c r="E213" s="373"/>
      <c r="F213" s="373"/>
      <c r="G213" s="373"/>
      <c r="H213" s="373"/>
      <c r="I213" s="373"/>
    </row>
    <row r="214" ht="15.75" customHeight="1">
      <c r="A214" s="373"/>
      <c r="B214" s="373"/>
      <c r="C214" s="373"/>
      <c r="D214" s="373"/>
      <c r="E214" s="373"/>
      <c r="F214" s="373"/>
      <c r="G214" s="373"/>
      <c r="H214" s="373"/>
      <c r="I214" s="373"/>
    </row>
    <row r="215" ht="15.75" customHeight="1">
      <c r="A215" s="373"/>
      <c r="B215" s="373"/>
      <c r="C215" s="373"/>
      <c r="D215" s="373"/>
      <c r="E215" s="373"/>
      <c r="F215" s="373"/>
      <c r="G215" s="373"/>
      <c r="H215" s="373"/>
      <c r="I215" s="373"/>
    </row>
    <row r="216" ht="15.75" customHeight="1">
      <c r="A216" s="373"/>
      <c r="B216" s="373"/>
      <c r="C216" s="373"/>
      <c r="D216" s="373"/>
      <c r="E216" s="373"/>
      <c r="F216" s="373"/>
      <c r="G216" s="373"/>
      <c r="H216" s="373"/>
      <c r="I216" s="373"/>
    </row>
    <row r="217" ht="15.75" customHeight="1">
      <c r="A217" s="373"/>
      <c r="B217" s="373"/>
      <c r="C217" s="373"/>
      <c r="D217" s="373"/>
      <c r="E217" s="373"/>
      <c r="F217" s="373"/>
      <c r="G217" s="373"/>
      <c r="H217" s="373"/>
      <c r="I217" s="373"/>
    </row>
    <row r="218" ht="15.75" customHeight="1">
      <c r="A218" s="373"/>
      <c r="B218" s="373"/>
      <c r="C218" s="373"/>
      <c r="D218" s="373"/>
      <c r="E218" s="373"/>
      <c r="F218" s="373"/>
      <c r="G218" s="373"/>
      <c r="H218" s="373"/>
      <c r="I218" s="373"/>
    </row>
    <row r="219" ht="15.75" customHeight="1">
      <c r="A219" s="373"/>
      <c r="B219" s="373"/>
      <c r="C219" s="373"/>
      <c r="D219" s="373"/>
      <c r="E219" s="373"/>
      <c r="F219" s="373"/>
      <c r="G219" s="373"/>
      <c r="H219" s="373"/>
      <c r="I219" s="373"/>
    </row>
    <row r="220" ht="15.75" customHeight="1">
      <c r="A220" s="373"/>
      <c r="B220" s="373"/>
      <c r="C220" s="373"/>
      <c r="D220" s="373"/>
      <c r="E220" s="373"/>
      <c r="F220" s="373"/>
      <c r="G220" s="373"/>
      <c r="H220" s="373"/>
      <c r="I220" s="373"/>
    </row>
    <row r="221" ht="15.75" customHeight="1">
      <c r="A221" s="373"/>
      <c r="B221" s="373"/>
      <c r="C221" s="373"/>
      <c r="D221" s="373"/>
      <c r="E221" s="373"/>
      <c r="F221" s="373"/>
      <c r="G221" s="373"/>
      <c r="H221" s="373"/>
      <c r="I221" s="373"/>
    </row>
    <row r="222" ht="15.75" customHeight="1">
      <c r="A222" s="373"/>
      <c r="B222" s="373"/>
      <c r="C222" s="373"/>
      <c r="D222" s="373"/>
      <c r="E222" s="373"/>
      <c r="F222" s="373"/>
      <c r="G222" s="373"/>
      <c r="H222" s="373"/>
      <c r="I222" s="373"/>
    </row>
    <row r="223" ht="15.75" customHeight="1">
      <c r="A223" s="373"/>
      <c r="B223" s="373"/>
      <c r="C223" s="373"/>
      <c r="D223" s="373"/>
      <c r="E223" s="373"/>
      <c r="F223" s="373"/>
      <c r="G223" s="373"/>
      <c r="H223" s="373"/>
      <c r="I223" s="373"/>
    </row>
    <row r="224" ht="15.75" customHeight="1">
      <c r="A224" s="373"/>
      <c r="B224" s="373"/>
      <c r="C224" s="373"/>
      <c r="D224" s="373"/>
      <c r="E224" s="373"/>
      <c r="F224" s="373"/>
      <c r="G224" s="373"/>
      <c r="H224" s="373"/>
      <c r="I224" s="373"/>
    </row>
    <row r="225" ht="15.75" customHeight="1">
      <c r="A225" s="373"/>
      <c r="B225" s="373"/>
      <c r="C225" s="373"/>
      <c r="D225" s="373"/>
      <c r="E225" s="373"/>
      <c r="F225" s="373"/>
      <c r="G225" s="373"/>
      <c r="H225" s="373"/>
      <c r="I225" s="373"/>
    </row>
    <row r="226" ht="15.75" customHeight="1">
      <c r="A226" s="373"/>
      <c r="B226" s="373"/>
      <c r="C226" s="373"/>
      <c r="D226" s="373"/>
      <c r="E226" s="373"/>
      <c r="F226" s="373"/>
      <c r="G226" s="373"/>
      <c r="H226" s="373"/>
      <c r="I226" s="373"/>
    </row>
    <row r="227" ht="15.75" customHeight="1">
      <c r="A227" s="373"/>
      <c r="B227" s="373"/>
      <c r="C227" s="373"/>
      <c r="D227" s="373"/>
      <c r="E227" s="373"/>
      <c r="F227" s="373"/>
      <c r="G227" s="373"/>
      <c r="H227" s="373"/>
      <c r="I227" s="373"/>
    </row>
    <row r="228" ht="15.75" customHeight="1">
      <c r="A228" s="373"/>
      <c r="B228" s="373"/>
      <c r="C228" s="373"/>
      <c r="D228" s="373"/>
      <c r="E228" s="373"/>
      <c r="F228" s="373"/>
      <c r="G228" s="373"/>
      <c r="H228" s="373"/>
      <c r="I228" s="373"/>
    </row>
    <row r="229" ht="15.75" customHeight="1">
      <c r="A229" s="373"/>
      <c r="B229" s="373"/>
      <c r="C229" s="373"/>
      <c r="D229" s="373"/>
      <c r="E229" s="373"/>
      <c r="F229" s="373"/>
      <c r="G229" s="373"/>
      <c r="H229" s="373"/>
      <c r="I229" s="373"/>
    </row>
    <row r="230" ht="15.75" customHeight="1">
      <c r="A230" s="373"/>
      <c r="B230" s="373"/>
      <c r="C230" s="373"/>
      <c r="D230" s="373"/>
      <c r="E230" s="373"/>
      <c r="F230" s="373"/>
      <c r="G230" s="373"/>
      <c r="H230" s="373"/>
      <c r="I230" s="373"/>
    </row>
    <row r="231" ht="15.75" customHeight="1">
      <c r="A231" s="373"/>
      <c r="B231" s="373"/>
      <c r="C231" s="373"/>
      <c r="D231" s="373"/>
      <c r="E231" s="373"/>
      <c r="F231" s="373"/>
      <c r="G231" s="373"/>
      <c r="H231" s="373"/>
      <c r="I231" s="373"/>
    </row>
    <row r="232" ht="15.75" customHeight="1">
      <c r="A232" s="373"/>
      <c r="B232" s="373"/>
      <c r="C232" s="373"/>
      <c r="D232" s="373"/>
      <c r="E232" s="373"/>
      <c r="F232" s="373"/>
      <c r="G232" s="373"/>
      <c r="H232" s="373"/>
      <c r="I232" s="373"/>
    </row>
    <row r="233" ht="15.75" customHeight="1">
      <c r="A233" s="373"/>
      <c r="B233" s="373"/>
      <c r="C233" s="373"/>
      <c r="D233" s="373"/>
      <c r="E233" s="373"/>
      <c r="F233" s="373"/>
      <c r="G233" s="373"/>
      <c r="H233" s="373"/>
      <c r="I233" s="373"/>
    </row>
    <row r="234" ht="15.75" customHeight="1">
      <c r="A234" s="373"/>
      <c r="B234" s="373"/>
      <c r="C234" s="373"/>
      <c r="D234" s="373"/>
      <c r="E234" s="373"/>
      <c r="F234" s="373"/>
      <c r="G234" s="373"/>
      <c r="H234" s="373"/>
      <c r="I234" s="373"/>
    </row>
    <row r="235" ht="15.75" customHeight="1">
      <c r="A235" s="373"/>
      <c r="B235" s="373"/>
      <c r="C235" s="373"/>
      <c r="D235" s="373"/>
      <c r="E235" s="373"/>
      <c r="F235" s="373"/>
      <c r="G235" s="373"/>
      <c r="H235" s="373"/>
      <c r="I235" s="373"/>
    </row>
    <row r="236" ht="15.75" customHeight="1">
      <c r="A236" s="373"/>
      <c r="B236" s="373"/>
      <c r="C236" s="373"/>
      <c r="D236" s="373"/>
      <c r="E236" s="373"/>
      <c r="F236" s="373"/>
      <c r="G236" s="373"/>
      <c r="H236" s="373"/>
      <c r="I236" s="373"/>
    </row>
    <row r="237" ht="15.75" customHeight="1">
      <c r="A237" s="373"/>
      <c r="B237" s="373"/>
      <c r="C237" s="373"/>
      <c r="D237" s="373"/>
      <c r="E237" s="373"/>
      <c r="F237" s="373"/>
      <c r="G237" s="373"/>
      <c r="H237" s="373"/>
      <c r="I237" s="373"/>
    </row>
    <row r="238" ht="15.75" customHeight="1">
      <c r="A238" s="373"/>
      <c r="B238" s="373"/>
      <c r="C238" s="373"/>
      <c r="D238" s="373"/>
      <c r="E238" s="373"/>
      <c r="F238" s="373"/>
      <c r="G238" s="373"/>
      <c r="H238" s="373"/>
      <c r="I238" s="373"/>
    </row>
    <row r="239" ht="15.75" customHeight="1">
      <c r="A239" s="373"/>
      <c r="B239" s="373"/>
      <c r="C239" s="373"/>
      <c r="D239" s="373"/>
      <c r="E239" s="373"/>
      <c r="F239" s="373"/>
      <c r="G239" s="373"/>
      <c r="H239" s="373"/>
      <c r="I239" s="373"/>
    </row>
    <row r="240" ht="15.75" customHeight="1">
      <c r="A240" s="373"/>
      <c r="B240" s="373"/>
      <c r="C240" s="373"/>
      <c r="D240" s="373"/>
      <c r="E240" s="373"/>
      <c r="F240" s="373"/>
      <c r="G240" s="373"/>
      <c r="H240" s="373"/>
      <c r="I240" s="373"/>
    </row>
    <row r="241" ht="15.75" customHeight="1">
      <c r="A241" s="373"/>
      <c r="B241" s="373"/>
      <c r="C241" s="373"/>
      <c r="D241" s="373"/>
      <c r="E241" s="373"/>
      <c r="F241" s="373"/>
      <c r="G241" s="373"/>
      <c r="H241" s="373"/>
      <c r="I241" s="373"/>
    </row>
    <row r="242" ht="14.25" customHeight="1">
      <c r="A242" s="374"/>
      <c r="B242" s="375"/>
      <c r="C242" s="375"/>
      <c r="D242" s="375"/>
      <c r="E242" s="375"/>
      <c r="F242" s="374"/>
      <c r="G242" s="374"/>
      <c r="H242" s="374"/>
      <c r="I242" s="374"/>
    </row>
    <row r="243" ht="14.25" customHeight="1">
      <c r="A243" s="374"/>
      <c r="B243" s="375"/>
      <c r="C243" s="375"/>
      <c r="D243" s="375"/>
      <c r="E243" s="375"/>
      <c r="F243" s="374"/>
      <c r="G243" s="374"/>
      <c r="H243" s="374"/>
      <c r="I243" s="374"/>
    </row>
    <row r="244" ht="14.25" customHeight="1">
      <c r="A244" s="374"/>
      <c r="B244" s="375"/>
      <c r="C244" s="375"/>
      <c r="D244" s="375"/>
      <c r="E244" s="375"/>
      <c r="F244" s="374"/>
      <c r="G244" s="374"/>
      <c r="H244" s="374"/>
      <c r="I244" s="374"/>
    </row>
    <row r="245" ht="14.25" customHeight="1">
      <c r="A245" s="374"/>
      <c r="B245" s="375"/>
      <c r="C245" s="375"/>
      <c r="D245" s="375"/>
      <c r="E245" s="375"/>
      <c r="F245" s="374"/>
      <c r="G245" s="374"/>
      <c r="H245" s="374"/>
      <c r="I245" s="374"/>
    </row>
    <row r="246" ht="14.25" customHeight="1">
      <c r="A246" s="374"/>
      <c r="B246" s="375"/>
      <c r="C246" s="375"/>
      <c r="D246" s="375"/>
      <c r="E246" s="375"/>
      <c r="F246" s="374"/>
      <c r="G246" s="374"/>
      <c r="H246" s="374"/>
      <c r="I246" s="374"/>
    </row>
    <row r="247" ht="14.25" customHeight="1">
      <c r="A247" s="374"/>
      <c r="B247" s="375"/>
      <c r="C247" s="375"/>
      <c r="D247" s="375"/>
      <c r="E247" s="375"/>
      <c r="F247" s="374"/>
      <c r="G247" s="374"/>
      <c r="H247" s="374"/>
      <c r="I247" s="374"/>
    </row>
    <row r="248" ht="14.25" customHeight="1">
      <c r="A248" s="374"/>
      <c r="B248" s="375"/>
      <c r="C248" s="375"/>
      <c r="D248" s="375"/>
      <c r="E248" s="375"/>
      <c r="F248" s="374"/>
      <c r="G248" s="374"/>
      <c r="H248" s="374"/>
      <c r="I248" s="374"/>
    </row>
    <row r="249" ht="14.25" customHeight="1">
      <c r="A249" s="374"/>
      <c r="B249" s="375"/>
      <c r="C249" s="375"/>
      <c r="D249" s="375"/>
      <c r="E249" s="375"/>
      <c r="F249" s="374"/>
      <c r="G249" s="374"/>
      <c r="H249" s="374"/>
      <c r="I249" s="374"/>
    </row>
    <row r="250" ht="14.25" customHeight="1">
      <c r="A250" s="374"/>
      <c r="B250" s="375"/>
      <c r="C250" s="375"/>
      <c r="D250" s="375"/>
      <c r="E250" s="375"/>
      <c r="F250" s="374"/>
      <c r="G250" s="374"/>
      <c r="H250" s="374"/>
      <c r="I250" s="374"/>
    </row>
    <row r="251" ht="14.25" customHeight="1">
      <c r="A251" s="374"/>
      <c r="B251" s="375"/>
      <c r="C251" s="375"/>
      <c r="D251" s="375"/>
      <c r="E251" s="375"/>
      <c r="F251" s="374"/>
      <c r="G251" s="374"/>
      <c r="H251" s="374"/>
      <c r="I251" s="374"/>
    </row>
    <row r="252" ht="14.25" customHeight="1">
      <c r="A252" s="374"/>
      <c r="B252" s="375"/>
      <c r="C252" s="375"/>
      <c r="D252" s="375"/>
      <c r="E252" s="375"/>
      <c r="F252" s="374"/>
      <c r="G252" s="374"/>
      <c r="H252" s="374"/>
      <c r="I252" s="374"/>
    </row>
    <row r="253" ht="14.25" customHeight="1">
      <c r="A253" s="374"/>
      <c r="B253" s="375"/>
      <c r="C253" s="375"/>
      <c r="D253" s="375"/>
      <c r="E253" s="375"/>
      <c r="F253" s="374"/>
      <c r="G253" s="374"/>
      <c r="H253" s="374"/>
      <c r="I253" s="374"/>
    </row>
    <row r="254" ht="14.25" customHeight="1">
      <c r="A254" s="374"/>
      <c r="B254" s="375"/>
      <c r="C254" s="375"/>
      <c r="D254" s="375"/>
      <c r="E254" s="375"/>
      <c r="F254" s="374"/>
      <c r="G254" s="374"/>
      <c r="H254" s="374"/>
      <c r="I254" s="374"/>
    </row>
    <row r="255" ht="14.25" customHeight="1">
      <c r="A255" s="374"/>
      <c r="B255" s="375"/>
      <c r="C255" s="375"/>
      <c r="D255" s="375"/>
      <c r="E255" s="375"/>
      <c r="F255" s="374"/>
      <c r="G255" s="374"/>
      <c r="H255" s="374"/>
      <c r="I255" s="374"/>
    </row>
    <row r="256" ht="14.25" customHeight="1">
      <c r="A256" s="374"/>
      <c r="B256" s="375"/>
      <c r="C256" s="375"/>
      <c r="D256" s="375"/>
      <c r="E256" s="375"/>
      <c r="F256" s="374"/>
      <c r="G256" s="374"/>
      <c r="H256" s="374"/>
      <c r="I256" s="374"/>
    </row>
    <row r="257" ht="14.25" customHeight="1">
      <c r="A257" s="374"/>
      <c r="B257" s="375"/>
      <c r="C257" s="375"/>
      <c r="D257" s="375"/>
      <c r="E257" s="375"/>
      <c r="F257" s="374"/>
      <c r="G257" s="374"/>
      <c r="H257" s="374"/>
      <c r="I257" s="374"/>
    </row>
    <row r="258" ht="14.25" customHeight="1">
      <c r="A258" s="374"/>
      <c r="B258" s="375"/>
      <c r="C258" s="375"/>
      <c r="D258" s="375"/>
      <c r="E258" s="375"/>
      <c r="F258" s="374"/>
      <c r="G258" s="374"/>
      <c r="H258" s="374"/>
      <c r="I258" s="374"/>
    </row>
    <row r="259" ht="14.25" customHeight="1">
      <c r="A259" s="374"/>
      <c r="B259" s="375"/>
      <c r="C259" s="375"/>
      <c r="D259" s="375"/>
      <c r="E259" s="375"/>
      <c r="F259" s="374"/>
      <c r="G259" s="374"/>
      <c r="H259" s="374"/>
      <c r="I259" s="374"/>
    </row>
    <row r="260" ht="14.25" customHeight="1">
      <c r="A260" s="374"/>
      <c r="B260" s="375"/>
      <c r="C260" s="375"/>
      <c r="D260" s="375"/>
      <c r="E260" s="375"/>
      <c r="F260" s="374"/>
      <c r="G260" s="374"/>
      <c r="H260" s="374"/>
      <c r="I260" s="374"/>
    </row>
    <row r="261" ht="14.25" customHeight="1">
      <c r="A261" s="374"/>
      <c r="B261" s="375"/>
      <c r="C261" s="375"/>
      <c r="D261" s="375"/>
      <c r="E261" s="375"/>
      <c r="F261" s="374"/>
      <c r="G261" s="374"/>
      <c r="H261" s="374"/>
      <c r="I261" s="374"/>
    </row>
    <row r="262" ht="14.25" customHeight="1">
      <c r="A262" s="374"/>
      <c r="B262" s="375"/>
      <c r="C262" s="375"/>
      <c r="D262" s="375"/>
      <c r="E262" s="375"/>
      <c r="F262" s="374"/>
      <c r="G262" s="374"/>
      <c r="H262" s="374"/>
      <c r="I262" s="374"/>
    </row>
    <row r="263" ht="14.25" customHeight="1">
      <c r="A263" s="374"/>
      <c r="B263" s="375"/>
      <c r="C263" s="375"/>
      <c r="D263" s="375"/>
      <c r="E263" s="375"/>
      <c r="F263" s="374"/>
      <c r="G263" s="374"/>
      <c r="H263" s="374"/>
      <c r="I263" s="374"/>
    </row>
    <row r="264" ht="14.25" customHeight="1">
      <c r="A264" s="374"/>
      <c r="B264" s="375"/>
      <c r="C264" s="375"/>
      <c r="D264" s="375"/>
      <c r="E264" s="375"/>
      <c r="F264" s="374"/>
      <c r="G264" s="374"/>
      <c r="H264" s="374"/>
      <c r="I264" s="374"/>
    </row>
    <row r="265" ht="14.25" customHeight="1">
      <c r="A265" s="374"/>
      <c r="B265" s="375"/>
      <c r="C265" s="375"/>
      <c r="D265" s="375"/>
      <c r="E265" s="375"/>
      <c r="F265" s="374"/>
      <c r="G265" s="374"/>
      <c r="H265" s="374"/>
      <c r="I265" s="374"/>
    </row>
    <row r="266" ht="14.25" customHeight="1">
      <c r="A266" s="374"/>
      <c r="B266" s="375"/>
      <c r="C266" s="375"/>
      <c r="D266" s="375"/>
      <c r="E266" s="375"/>
      <c r="F266" s="374"/>
      <c r="G266" s="374"/>
      <c r="H266" s="374"/>
      <c r="I266" s="374"/>
    </row>
    <row r="267" ht="14.25" customHeight="1">
      <c r="A267" s="374"/>
      <c r="B267" s="375"/>
      <c r="C267" s="375"/>
      <c r="D267" s="375"/>
      <c r="E267" s="375"/>
      <c r="F267" s="374"/>
      <c r="G267" s="374"/>
      <c r="H267" s="374"/>
      <c r="I267" s="374"/>
    </row>
    <row r="268" ht="14.25" customHeight="1">
      <c r="A268" s="376"/>
      <c r="B268" s="377"/>
      <c r="C268" s="377"/>
      <c r="D268" s="377"/>
      <c r="E268" s="377"/>
      <c r="F268" s="376"/>
      <c r="G268" s="376"/>
      <c r="H268" s="376"/>
      <c r="I268" s="376"/>
    </row>
    <row r="269" ht="14.25" customHeight="1">
      <c r="A269" s="376"/>
      <c r="B269" s="377"/>
      <c r="C269" s="377"/>
      <c r="D269" s="377"/>
      <c r="E269" s="377"/>
      <c r="F269" s="376"/>
      <c r="G269" s="376"/>
      <c r="H269" s="376"/>
      <c r="I269" s="376"/>
    </row>
    <row r="270" ht="14.25" customHeight="1">
      <c r="A270" s="376"/>
      <c r="B270" s="377"/>
      <c r="C270" s="377"/>
      <c r="D270" s="377"/>
      <c r="E270" s="377"/>
      <c r="F270" s="376"/>
      <c r="G270" s="376"/>
      <c r="H270" s="376"/>
      <c r="I270" s="376"/>
    </row>
    <row r="271" ht="14.25" customHeight="1">
      <c r="A271" s="376"/>
      <c r="B271" s="377"/>
      <c r="C271" s="377"/>
      <c r="D271" s="377"/>
      <c r="E271" s="377"/>
      <c r="F271" s="376"/>
      <c r="G271" s="376"/>
      <c r="H271" s="376"/>
      <c r="I271" s="376"/>
    </row>
    <row r="272" ht="14.25" customHeight="1">
      <c r="A272" s="376"/>
      <c r="B272" s="377"/>
      <c r="C272" s="377"/>
      <c r="D272" s="377"/>
      <c r="E272" s="377"/>
      <c r="F272" s="376"/>
      <c r="G272" s="376"/>
      <c r="H272" s="376"/>
      <c r="I272" s="376"/>
    </row>
    <row r="273" ht="14.25" customHeight="1">
      <c r="A273" s="376"/>
      <c r="B273" s="377"/>
      <c r="C273" s="377"/>
      <c r="D273" s="377"/>
      <c r="E273" s="377"/>
      <c r="F273" s="376"/>
      <c r="G273" s="376"/>
      <c r="H273" s="376"/>
      <c r="I273" s="376"/>
    </row>
    <row r="274" ht="14.25" customHeight="1">
      <c r="A274" s="376"/>
      <c r="B274" s="377"/>
      <c r="C274" s="377"/>
      <c r="D274" s="377"/>
      <c r="E274" s="377"/>
      <c r="F274" s="376"/>
      <c r="G274" s="376"/>
      <c r="H274" s="376"/>
      <c r="I274" s="376"/>
    </row>
    <row r="275" ht="14.25" customHeight="1">
      <c r="A275" s="376"/>
      <c r="B275" s="377"/>
      <c r="C275" s="377"/>
      <c r="D275" s="377"/>
      <c r="E275" s="377"/>
      <c r="F275" s="376"/>
      <c r="G275" s="376"/>
      <c r="H275" s="376"/>
      <c r="I275" s="376"/>
    </row>
    <row r="276" ht="14.25" customHeight="1">
      <c r="A276" s="376"/>
      <c r="B276" s="377"/>
      <c r="C276" s="377"/>
      <c r="D276" s="377"/>
      <c r="E276" s="377"/>
      <c r="F276" s="376"/>
      <c r="G276" s="376"/>
      <c r="H276" s="376"/>
      <c r="I276" s="376"/>
    </row>
    <row r="277" ht="14.25" customHeight="1">
      <c r="A277" s="376"/>
      <c r="B277" s="377"/>
      <c r="C277" s="377"/>
      <c r="D277" s="377"/>
      <c r="E277" s="377"/>
      <c r="F277" s="376"/>
      <c r="G277" s="376"/>
      <c r="H277" s="376"/>
      <c r="I277" s="376"/>
    </row>
    <row r="278" ht="14.25" customHeight="1">
      <c r="A278" s="376"/>
      <c r="B278" s="377"/>
      <c r="C278" s="377"/>
      <c r="D278" s="377"/>
      <c r="E278" s="377"/>
      <c r="F278" s="376"/>
      <c r="G278" s="376"/>
      <c r="H278" s="376"/>
      <c r="I278" s="376"/>
    </row>
    <row r="279" ht="14.25" customHeight="1">
      <c r="A279" s="376"/>
      <c r="B279" s="377"/>
      <c r="C279" s="377"/>
      <c r="D279" s="377"/>
      <c r="E279" s="377"/>
      <c r="F279" s="376"/>
      <c r="G279" s="376"/>
      <c r="H279" s="376"/>
      <c r="I279" s="376"/>
    </row>
    <row r="280" ht="14.25" customHeight="1">
      <c r="A280" s="376"/>
      <c r="B280" s="377"/>
      <c r="C280" s="377"/>
      <c r="D280" s="377"/>
      <c r="E280" s="377"/>
      <c r="F280" s="376"/>
      <c r="G280" s="376"/>
      <c r="H280" s="376"/>
      <c r="I280" s="376"/>
    </row>
    <row r="281" ht="14.25" customHeight="1">
      <c r="A281" s="376"/>
      <c r="B281" s="377"/>
      <c r="C281" s="377"/>
      <c r="D281" s="377"/>
      <c r="E281" s="377"/>
      <c r="F281" s="376"/>
      <c r="G281" s="376"/>
      <c r="H281" s="376"/>
      <c r="I281" s="376"/>
    </row>
    <row r="282" ht="14.25" customHeight="1">
      <c r="A282" s="376"/>
      <c r="B282" s="377"/>
      <c r="C282" s="377"/>
      <c r="D282" s="377"/>
      <c r="E282" s="377"/>
      <c r="F282" s="376"/>
      <c r="G282" s="376"/>
      <c r="H282" s="376"/>
      <c r="I282" s="376"/>
    </row>
    <row r="283" ht="14.25" customHeight="1">
      <c r="A283" s="376"/>
      <c r="B283" s="377"/>
      <c r="C283" s="377"/>
      <c r="D283" s="377"/>
      <c r="E283" s="377"/>
      <c r="F283" s="376"/>
      <c r="G283" s="376"/>
      <c r="H283" s="376"/>
      <c r="I283" s="376"/>
    </row>
    <row r="284" ht="14.25" customHeight="1">
      <c r="A284" s="376"/>
      <c r="B284" s="377"/>
      <c r="C284" s="377"/>
      <c r="D284" s="377"/>
      <c r="E284" s="377"/>
      <c r="F284" s="376"/>
      <c r="G284" s="376"/>
      <c r="H284" s="376"/>
      <c r="I284" s="376"/>
    </row>
    <row r="285" ht="14.25" customHeight="1">
      <c r="A285" s="376"/>
      <c r="B285" s="377"/>
      <c r="C285" s="377"/>
      <c r="D285" s="377"/>
      <c r="E285" s="377"/>
      <c r="F285" s="376"/>
      <c r="G285" s="376"/>
      <c r="H285" s="376"/>
      <c r="I285" s="376"/>
    </row>
    <row r="286" ht="14.25" customHeight="1">
      <c r="A286" s="376"/>
      <c r="B286" s="377"/>
      <c r="C286" s="377"/>
      <c r="D286" s="377"/>
      <c r="E286" s="377"/>
      <c r="F286" s="376"/>
      <c r="G286" s="376"/>
      <c r="H286" s="376"/>
      <c r="I286" s="376"/>
    </row>
    <row r="287" ht="14.25" customHeight="1">
      <c r="A287" s="376"/>
      <c r="B287" s="377"/>
      <c r="C287" s="377"/>
      <c r="D287" s="377"/>
      <c r="E287" s="377"/>
      <c r="F287" s="376"/>
      <c r="G287" s="376"/>
      <c r="H287" s="376"/>
      <c r="I287" s="376"/>
    </row>
    <row r="288" ht="14.25" customHeight="1">
      <c r="A288" s="376"/>
      <c r="B288" s="377"/>
      <c r="C288" s="377"/>
      <c r="D288" s="377"/>
      <c r="E288" s="377"/>
      <c r="F288" s="376"/>
      <c r="G288" s="376"/>
      <c r="H288" s="376"/>
      <c r="I288" s="376"/>
    </row>
    <row r="289" ht="14.25" customHeight="1">
      <c r="A289" s="376"/>
      <c r="B289" s="377"/>
      <c r="C289" s="377"/>
      <c r="D289" s="377"/>
      <c r="E289" s="377"/>
      <c r="F289" s="376"/>
      <c r="G289" s="376"/>
      <c r="H289" s="376"/>
      <c r="I289" s="376"/>
    </row>
    <row r="290" ht="14.25" customHeight="1">
      <c r="A290" s="376"/>
      <c r="B290" s="377"/>
      <c r="C290" s="377"/>
      <c r="D290" s="377"/>
      <c r="E290" s="377"/>
      <c r="F290" s="376"/>
      <c r="G290" s="376"/>
      <c r="H290" s="376"/>
      <c r="I290" s="376"/>
    </row>
    <row r="291" ht="14.25" customHeight="1">
      <c r="A291" s="376"/>
      <c r="B291" s="377"/>
      <c r="C291" s="377"/>
      <c r="D291" s="377"/>
      <c r="E291" s="377"/>
      <c r="F291" s="376"/>
      <c r="G291" s="376"/>
      <c r="H291" s="376"/>
      <c r="I291" s="376"/>
    </row>
    <row r="292" ht="14.25" customHeight="1">
      <c r="A292" s="376"/>
      <c r="B292" s="377"/>
      <c r="C292" s="377"/>
      <c r="D292" s="377"/>
      <c r="E292" s="377"/>
      <c r="F292" s="376"/>
      <c r="G292" s="376"/>
      <c r="H292" s="376"/>
      <c r="I292" s="376"/>
    </row>
    <row r="293" ht="14.25" customHeight="1">
      <c r="A293" s="376"/>
      <c r="B293" s="377"/>
      <c r="C293" s="377"/>
      <c r="D293" s="377"/>
      <c r="E293" s="377"/>
      <c r="F293" s="376"/>
      <c r="G293" s="376"/>
      <c r="H293" s="376"/>
      <c r="I293" s="376"/>
    </row>
    <row r="294" ht="14.25" customHeight="1">
      <c r="A294" s="376"/>
      <c r="B294" s="377"/>
      <c r="C294" s="377"/>
      <c r="D294" s="377"/>
      <c r="E294" s="377"/>
      <c r="F294" s="376"/>
      <c r="G294" s="376"/>
      <c r="H294" s="376"/>
      <c r="I294" s="376"/>
    </row>
    <row r="295" ht="14.25" customHeight="1">
      <c r="A295" s="376"/>
      <c r="B295" s="377"/>
      <c r="C295" s="377"/>
      <c r="D295" s="377"/>
      <c r="E295" s="377"/>
      <c r="F295" s="376"/>
      <c r="G295" s="376"/>
      <c r="H295" s="376"/>
      <c r="I295" s="376"/>
    </row>
    <row r="296" ht="14.25" customHeight="1">
      <c r="A296" s="376"/>
      <c r="B296" s="377"/>
      <c r="C296" s="377"/>
      <c r="D296" s="377"/>
      <c r="E296" s="377"/>
      <c r="F296" s="376"/>
      <c r="G296" s="376"/>
      <c r="H296" s="376"/>
      <c r="I296" s="376"/>
    </row>
    <row r="297" ht="14.25" customHeight="1">
      <c r="A297" s="376"/>
      <c r="B297" s="377"/>
      <c r="C297" s="377"/>
      <c r="D297" s="377"/>
      <c r="E297" s="377"/>
      <c r="F297" s="376"/>
      <c r="G297" s="376"/>
      <c r="H297" s="376"/>
      <c r="I297" s="376"/>
    </row>
    <row r="298" ht="14.25" customHeight="1">
      <c r="A298" s="376"/>
      <c r="B298" s="377"/>
      <c r="C298" s="377"/>
      <c r="D298" s="377"/>
      <c r="E298" s="377"/>
      <c r="F298" s="376"/>
      <c r="G298" s="376"/>
      <c r="H298" s="376"/>
      <c r="I298" s="376"/>
    </row>
    <row r="299" ht="14.25" customHeight="1">
      <c r="A299" s="376"/>
      <c r="B299" s="377"/>
      <c r="C299" s="377"/>
      <c r="D299" s="377"/>
      <c r="E299" s="377"/>
      <c r="F299" s="376"/>
      <c r="G299" s="376"/>
      <c r="H299" s="376"/>
      <c r="I299" s="376"/>
    </row>
    <row r="300" ht="14.25" customHeight="1">
      <c r="A300" s="376"/>
      <c r="B300" s="377"/>
      <c r="C300" s="377"/>
      <c r="D300" s="377"/>
      <c r="E300" s="377"/>
      <c r="F300" s="376"/>
      <c r="G300" s="376"/>
      <c r="H300" s="376"/>
      <c r="I300" s="376"/>
    </row>
    <row r="301" ht="14.25" customHeight="1">
      <c r="A301" s="376"/>
      <c r="B301" s="377"/>
      <c r="C301" s="377"/>
      <c r="D301" s="377"/>
      <c r="E301" s="377"/>
      <c r="F301" s="376"/>
      <c r="G301" s="376"/>
      <c r="H301" s="376"/>
      <c r="I301" s="376"/>
    </row>
    <row r="302" ht="14.25" customHeight="1">
      <c r="A302" s="376"/>
      <c r="B302" s="377"/>
      <c r="C302" s="377"/>
      <c r="D302" s="377"/>
      <c r="E302" s="377"/>
      <c r="F302" s="376"/>
      <c r="G302" s="376"/>
      <c r="H302" s="376"/>
      <c r="I302" s="376"/>
    </row>
    <row r="303" ht="14.25" customHeight="1">
      <c r="A303" s="376"/>
      <c r="B303" s="377"/>
      <c r="C303" s="377"/>
      <c r="D303" s="377"/>
      <c r="E303" s="377"/>
      <c r="F303" s="376"/>
      <c r="G303" s="376"/>
      <c r="H303" s="376"/>
      <c r="I303" s="376"/>
    </row>
    <row r="304" ht="14.25" customHeight="1">
      <c r="A304" s="376"/>
      <c r="B304" s="377"/>
      <c r="C304" s="377"/>
      <c r="D304" s="377"/>
      <c r="E304" s="377"/>
      <c r="F304" s="376"/>
      <c r="G304" s="376"/>
      <c r="H304" s="376"/>
      <c r="I304" s="376"/>
    </row>
    <row r="305" ht="14.25" customHeight="1">
      <c r="A305" s="376"/>
      <c r="B305" s="377"/>
      <c r="C305" s="377"/>
      <c r="D305" s="377"/>
      <c r="E305" s="377"/>
      <c r="F305" s="376"/>
      <c r="G305" s="376"/>
      <c r="H305" s="376"/>
      <c r="I305" s="376"/>
    </row>
    <row r="306" ht="14.25" customHeight="1">
      <c r="A306" s="376"/>
      <c r="B306" s="377"/>
      <c r="C306" s="377"/>
      <c r="D306" s="377"/>
      <c r="E306" s="377"/>
      <c r="F306" s="376"/>
      <c r="G306" s="376"/>
      <c r="H306" s="376"/>
      <c r="I306" s="376"/>
    </row>
    <row r="307" ht="14.25" customHeight="1">
      <c r="A307" s="376"/>
      <c r="B307" s="377"/>
      <c r="C307" s="377"/>
      <c r="D307" s="377"/>
      <c r="E307" s="377"/>
      <c r="F307" s="376"/>
      <c r="G307" s="376"/>
      <c r="H307" s="376"/>
      <c r="I307" s="376"/>
    </row>
    <row r="308" ht="14.25" customHeight="1">
      <c r="A308" s="376"/>
      <c r="B308" s="377"/>
      <c r="C308" s="377"/>
      <c r="D308" s="377"/>
      <c r="E308" s="377"/>
      <c r="F308" s="376"/>
      <c r="G308" s="376"/>
      <c r="H308" s="376"/>
      <c r="I308" s="376"/>
    </row>
    <row r="309" ht="14.25" customHeight="1">
      <c r="A309" s="376"/>
      <c r="B309" s="377"/>
      <c r="C309" s="377"/>
      <c r="D309" s="377"/>
      <c r="E309" s="377"/>
      <c r="F309" s="376"/>
      <c r="G309" s="376"/>
      <c r="H309" s="376"/>
      <c r="I309" s="376"/>
    </row>
    <row r="310" ht="14.25" customHeight="1">
      <c r="A310" s="376"/>
      <c r="B310" s="377"/>
      <c r="C310" s="377"/>
      <c r="D310" s="377"/>
      <c r="E310" s="377"/>
      <c r="F310" s="376"/>
      <c r="G310" s="376"/>
      <c r="H310" s="376"/>
      <c r="I310" s="376"/>
    </row>
    <row r="311" ht="14.25" customHeight="1">
      <c r="A311" s="376"/>
      <c r="B311" s="377"/>
      <c r="C311" s="377"/>
      <c r="D311" s="377"/>
      <c r="E311" s="377"/>
      <c r="F311" s="376"/>
      <c r="G311" s="376"/>
      <c r="H311" s="376"/>
      <c r="I311" s="376"/>
    </row>
    <row r="312" ht="14.25" customHeight="1">
      <c r="A312" s="376"/>
      <c r="B312" s="377"/>
      <c r="C312" s="377"/>
      <c r="D312" s="377"/>
      <c r="E312" s="377"/>
      <c r="F312" s="376"/>
      <c r="G312" s="376"/>
      <c r="H312" s="376"/>
      <c r="I312" s="376"/>
    </row>
    <row r="313" ht="14.25" customHeight="1">
      <c r="A313" s="376"/>
      <c r="B313" s="377"/>
      <c r="C313" s="377"/>
      <c r="D313" s="377"/>
      <c r="E313" s="377"/>
      <c r="F313" s="376"/>
      <c r="G313" s="376"/>
      <c r="H313" s="376"/>
      <c r="I313" s="376"/>
    </row>
    <row r="314" ht="14.25" customHeight="1">
      <c r="A314" s="376"/>
      <c r="B314" s="377"/>
      <c r="C314" s="377"/>
      <c r="D314" s="377"/>
      <c r="E314" s="377"/>
      <c r="F314" s="376"/>
      <c r="G314" s="376"/>
      <c r="H314" s="376"/>
      <c r="I314" s="376"/>
    </row>
    <row r="315" ht="14.25" customHeight="1">
      <c r="A315" s="376"/>
      <c r="B315" s="377"/>
      <c r="C315" s="377"/>
      <c r="D315" s="377"/>
      <c r="E315" s="377"/>
      <c r="F315" s="376"/>
      <c r="G315" s="376"/>
      <c r="H315" s="376"/>
      <c r="I315" s="376"/>
    </row>
    <row r="316" ht="14.25" customHeight="1">
      <c r="A316" s="376"/>
      <c r="B316" s="377"/>
      <c r="C316" s="377"/>
      <c r="D316" s="377"/>
      <c r="E316" s="377"/>
      <c r="F316" s="376"/>
      <c r="G316" s="376"/>
      <c r="H316" s="376"/>
      <c r="I316" s="376"/>
    </row>
    <row r="317" ht="14.25" customHeight="1">
      <c r="A317" s="376"/>
      <c r="B317" s="377"/>
      <c r="C317" s="377"/>
      <c r="D317" s="377"/>
      <c r="E317" s="377"/>
      <c r="F317" s="376"/>
      <c r="G317" s="376"/>
      <c r="H317" s="376"/>
      <c r="I317" s="376"/>
    </row>
    <row r="318" ht="14.25" customHeight="1">
      <c r="A318" s="376"/>
      <c r="B318" s="377"/>
      <c r="C318" s="377"/>
      <c r="D318" s="377"/>
      <c r="E318" s="377"/>
      <c r="F318" s="376"/>
      <c r="G318" s="376"/>
      <c r="H318" s="376"/>
      <c r="I318" s="376"/>
    </row>
    <row r="319" ht="14.25" customHeight="1">
      <c r="A319" s="376"/>
      <c r="B319" s="377"/>
      <c r="C319" s="377"/>
      <c r="D319" s="377"/>
      <c r="E319" s="377"/>
      <c r="F319" s="376"/>
      <c r="G319" s="376"/>
      <c r="H319" s="376"/>
      <c r="I319" s="376"/>
    </row>
    <row r="320" ht="14.25" customHeight="1">
      <c r="A320" s="376"/>
      <c r="B320" s="377"/>
      <c r="C320" s="377"/>
      <c r="D320" s="377"/>
      <c r="E320" s="377"/>
      <c r="F320" s="376"/>
      <c r="G320" s="376"/>
      <c r="H320" s="376"/>
      <c r="I320" s="376"/>
    </row>
    <row r="321" ht="14.25" customHeight="1">
      <c r="A321" s="376"/>
      <c r="B321" s="377"/>
      <c r="C321" s="377"/>
      <c r="D321" s="377"/>
      <c r="E321" s="377"/>
      <c r="F321" s="376"/>
      <c r="G321" s="376"/>
      <c r="H321" s="376"/>
      <c r="I321" s="376"/>
    </row>
    <row r="322" ht="14.25" customHeight="1">
      <c r="A322" s="376"/>
      <c r="B322" s="377"/>
      <c r="C322" s="377"/>
      <c r="D322" s="377"/>
      <c r="E322" s="377"/>
      <c r="F322" s="376"/>
      <c r="G322" s="376"/>
      <c r="H322" s="376"/>
      <c r="I322" s="376"/>
    </row>
    <row r="323" ht="14.25" customHeight="1">
      <c r="A323" s="376"/>
      <c r="B323" s="377"/>
      <c r="C323" s="377"/>
      <c r="D323" s="377"/>
      <c r="E323" s="377"/>
      <c r="F323" s="376"/>
      <c r="G323" s="376"/>
      <c r="H323" s="376"/>
      <c r="I323" s="376"/>
    </row>
    <row r="324" ht="14.25" customHeight="1">
      <c r="A324" s="376"/>
      <c r="B324" s="377"/>
      <c r="C324" s="377"/>
      <c r="D324" s="377"/>
      <c r="E324" s="377"/>
      <c r="F324" s="376"/>
      <c r="G324" s="376"/>
      <c r="H324" s="376"/>
      <c r="I324" s="376"/>
    </row>
    <row r="325" ht="14.25" customHeight="1">
      <c r="A325" s="376"/>
      <c r="B325" s="377"/>
      <c r="C325" s="377"/>
      <c r="D325" s="377"/>
      <c r="E325" s="377"/>
      <c r="F325" s="376"/>
      <c r="G325" s="376"/>
      <c r="H325" s="376"/>
      <c r="I325" s="376"/>
    </row>
    <row r="326" ht="14.25" customHeight="1">
      <c r="A326" s="376"/>
      <c r="B326" s="377"/>
      <c r="C326" s="377"/>
      <c r="D326" s="377"/>
      <c r="E326" s="377"/>
      <c r="F326" s="376"/>
      <c r="G326" s="376"/>
      <c r="H326" s="376"/>
      <c r="I326" s="376"/>
    </row>
    <row r="327" ht="14.25" customHeight="1">
      <c r="A327" s="376"/>
      <c r="B327" s="377"/>
      <c r="C327" s="377"/>
      <c r="D327" s="377"/>
      <c r="E327" s="377"/>
      <c r="F327" s="376"/>
      <c r="G327" s="376"/>
      <c r="H327" s="376"/>
      <c r="I327" s="376"/>
    </row>
    <row r="328" ht="14.25" customHeight="1">
      <c r="A328" s="376"/>
      <c r="B328" s="377"/>
      <c r="C328" s="377"/>
      <c r="D328" s="377"/>
      <c r="E328" s="377"/>
      <c r="F328" s="376"/>
      <c r="G328" s="376"/>
      <c r="H328" s="376"/>
      <c r="I328" s="376"/>
    </row>
    <row r="329" ht="14.25" customHeight="1">
      <c r="A329" s="376"/>
      <c r="B329" s="377"/>
      <c r="C329" s="377"/>
      <c r="D329" s="377"/>
      <c r="E329" s="377"/>
      <c r="F329" s="376"/>
      <c r="G329" s="376"/>
      <c r="H329" s="376"/>
      <c r="I329" s="376"/>
    </row>
    <row r="330" ht="14.25" customHeight="1">
      <c r="A330" s="376"/>
      <c r="B330" s="377"/>
      <c r="C330" s="377"/>
      <c r="D330" s="377"/>
      <c r="E330" s="377"/>
      <c r="F330" s="376"/>
      <c r="G330" s="376"/>
      <c r="H330" s="376"/>
      <c r="I330" s="376"/>
    </row>
    <row r="331" ht="14.25" customHeight="1">
      <c r="A331" s="376"/>
      <c r="B331" s="377"/>
      <c r="C331" s="377"/>
      <c r="D331" s="377"/>
      <c r="E331" s="377"/>
      <c r="F331" s="376"/>
      <c r="G331" s="376"/>
      <c r="H331" s="376"/>
      <c r="I331" s="376"/>
    </row>
    <row r="332" ht="14.25" customHeight="1">
      <c r="A332" s="376"/>
      <c r="B332" s="377"/>
      <c r="C332" s="377"/>
      <c r="D332" s="377"/>
      <c r="E332" s="377"/>
      <c r="F332" s="376"/>
      <c r="G332" s="376"/>
      <c r="H332" s="376"/>
      <c r="I332" s="376"/>
    </row>
    <row r="333" ht="14.25" customHeight="1">
      <c r="A333" s="376"/>
      <c r="B333" s="377"/>
      <c r="C333" s="377"/>
      <c r="D333" s="377"/>
      <c r="E333" s="377"/>
      <c r="F333" s="376"/>
      <c r="G333" s="376"/>
      <c r="H333" s="376"/>
      <c r="I333" s="376"/>
    </row>
    <row r="334" ht="14.25" customHeight="1">
      <c r="A334" s="376"/>
      <c r="B334" s="377"/>
      <c r="C334" s="377"/>
      <c r="D334" s="377"/>
      <c r="E334" s="377"/>
      <c r="F334" s="376"/>
      <c r="G334" s="376"/>
      <c r="H334" s="376"/>
      <c r="I334" s="376"/>
    </row>
    <row r="335" ht="14.25" customHeight="1">
      <c r="A335" s="376"/>
      <c r="B335" s="377"/>
      <c r="C335" s="377"/>
      <c r="D335" s="377"/>
      <c r="E335" s="377"/>
      <c r="F335" s="376"/>
      <c r="G335" s="376"/>
      <c r="H335" s="376"/>
      <c r="I335" s="376"/>
    </row>
    <row r="336" ht="14.25" customHeight="1">
      <c r="A336" s="376"/>
      <c r="B336" s="377"/>
      <c r="C336" s="377"/>
      <c r="D336" s="377"/>
      <c r="E336" s="377"/>
      <c r="F336" s="376"/>
      <c r="G336" s="376"/>
      <c r="H336" s="376"/>
      <c r="I336" s="376"/>
    </row>
    <row r="337" ht="14.25" customHeight="1">
      <c r="A337" s="376"/>
      <c r="B337" s="377"/>
      <c r="C337" s="377"/>
      <c r="D337" s="377"/>
      <c r="E337" s="377"/>
      <c r="F337" s="376"/>
      <c r="G337" s="376"/>
      <c r="H337" s="376"/>
      <c r="I337" s="376"/>
    </row>
    <row r="338" ht="14.25" customHeight="1">
      <c r="A338" s="376"/>
      <c r="B338" s="377"/>
      <c r="C338" s="377"/>
      <c r="D338" s="377"/>
      <c r="E338" s="377"/>
      <c r="F338" s="376"/>
      <c r="G338" s="376"/>
      <c r="H338" s="376"/>
      <c r="I338" s="376"/>
    </row>
    <row r="339" ht="14.25" customHeight="1">
      <c r="A339" s="376"/>
      <c r="B339" s="377"/>
      <c r="C339" s="377"/>
      <c r="D339" s="377"/>
      <c r="E339" s="377"/>
      <c r="F339" s="376"/>
      <c r="G339" s="376"/>
      <c r="H339" s="376"/>
      <c r="I339" s="376"/>
    </row>
    <row r="340" ht="14.25" customHeight="1">
      <c r="A340" s="376"/>
      <c r="B340" s="377"/>
      <c r="C340" s="377"/>
      <c r="D340" s="377"/>
      <c r="E340" s="377"/>
      <c r="F340" s="376"/>
      <c r="G340" s="376"/>
      <c r="H340" s="376"/>
      <c r="I340" s="376"/>
    </row>
    <row r="341" ht="14.25" customHeight="1">
      <c r="A341" s="376"/>
      <c r="B341" s="377"/>
      <c r="C341" s="377"/>
      <c r="D341" s="377"/>
      <c r="E341" s="377"/>
      <c r="F341" s="376"/>
      <c r="G341" s="376"/>
      <c r="H341" s="376"/>
      <c r="I341" s="376"/>
    </row>
    <row r="342" ht="14.25" customHeight="1">
      <c r="A342" s="376"/>
      <c r="B342" s="377"/>
      <c r="C342" s="377"/>
      <c r="D342" s="377"/>
      <c r="E342" s="377"/>
      <c r="F342" s="376"/>
      <c r="G342" s="376"/>
      <c r="H342" s="376"/>
      <c r="I342" s="376"/>
    </row>
    <row r="343" ht="14.25" customHeight="1">
      <c r="A343" s="376"/>
      <c r="B343" s="377"/>
      <c r="C343" s="377"/>
      <c r="D343" s="377"/>
      <c r="E343" s="377"/>
      <c r="F343" s="376"/>
      <c r="G343" s="376"/>
      <c r="H343" s="376"/>
      <c r="I343" s="376"/>
    </row>
    <row r="344" ht="14.25" customHeight="1">
      <c r="A344" s="376"/>
      <c r="B344" s="377"/>
      <c r="C344" s="377"/>
      <c r="D344" s="377"/>
      <c r="E344" s="377"/>
      <c r="F344" s="376"/>
      <c r="G344" s="376"/>
      <c r="H344" s="376"/>
      <c r="I344" s="376"/>
    </row>
    <row r="345" ht="14.25" customHeight="1">
      <c r="A345" s="376"/>
      <c r="B345" s="377"/>
      <c r="C345" s="377"/>
      <c r="D345" s="377"/>
      <c r="E345" s="377"/>
      <c r="F345" s="376"/>
      <c r="G345" s="376"/>
      <c r="H345" s="376"/>
      <c r="I345" s="376"/>
    </row>
    <row r="346" ht="14.25" customHeight="1">
      <c r="A346" s="376"/>
      <c r="B346" s="377"/>
      <c r="C346" s="377"/>
      <c r="D346" s="377"/>
      <c r="E346" s="377"/>
      <c r="F346" s="376"/>
      <c r="G346" s="376"/>
      <c r="H346" s="376"/>
      <c r="I346" s="376"/>
    </row>
    <row r="347" ht="14.25" customHeight="1">
      <c r="A347" s="376"/>
      <c r="B347" s="377"/>
      <c r="C347" s="377"/>
      <c r="D347" s="377"/>
      <c r="E347" s="377"/>
      <c r="F347" s="376"/>
      <c r="G347" s="376"/>
      <c r="H347" s="376"/>
      <c r="I347" s="376"/>
    </row>
    <row r="348" ht="14.25" customHeight="1">
      <c r="A348" s="376"/>
      <c r="B348" s="377"/>
      <c r="C348" s="377"/>
      <c r="D348" s="377"/>
      <c r="E348" s="377"/>
      <c r="F348" s="376"/>
      <c r="G348" s="376"/>
      <c r="H348" s="376"/>
      <c r="I348" s="376"/>
    </row>
    <row r="349" ht="14.25" customHeight="1">
      <c r="A349" s="376"/>
      <c r="B349" s="377"/>
      <c r="C349" s="377"/>
      <c r="D349" s="377"/>
      <c r="E349" s="377"/>
      <c r="F349" s="376"/>
      <c r="G349" s="376"/>
      <c r="H349" s="376"/>
      <c r="I349" s="376"/>
    </row>
    <row r="350" ht="14.25" customHeight="1">
      <c r="A350" s="376"/>
      <c r="B350" s="377"/>
      <c r="C350" s="377"/>
      <c r="D350" s="377"/>
      <c r="E350" s="377"/>
      <c r="F350" s="376"/>
      <c r="G350" s="376"/>
      <c r="H350" s="376"/>
      <c r="I350" s="376"/>
    </row>
    <row r="351" ht="14.25" customHeight="1">
      <c r="A351" s="376"/>
      <c r="B351" s="377"/>
      <c r="C351" s="377"/>
      <c r="D351" s="377"/>
      <c r="E351" s="377"/>
      <c r="F351" s="376"/>
      <c r="G351" s="376"/>
      <c r="H351" s="376"/>
      <c r="I351" s="376"/>
    </row>
    <row r="352" ht="14.25" customHeight="1">
      <c r="A352" s="376"/>
      <c r="B352" s="377"/>
      <c r="C352" s="377"/>
      <c r="D352" s="377"/>
      <c r="E352" s="377"/>
      <c r="F352" s="376"/>
      <c r="G352" s="376"/>
      <c r="H352" s="376"/>
      <c r="I352" s="376"/>
    </row>
    <row r="353" ht="14.25" customHeight="1">
      <c r="A353" s="376"/>
      <c r="B353" s="377"/>
      <c r="C353" s="377"/>
      <c r="D353" s="377"/>
      <c r="E353" s="377"/>
      <c r="F353" s="376"/>
      <c r="G353" s="376"/>
      <c r="H353" s="376"/>
      <c r="I353" s="376"/>
    </row>
    <row r="354" ht="14.25" customHeight="1">
      <c r="A354" s="376"/>
      <c r="B354" s="377"/>
      <c r="C354" s="377"/>
      <c r="D354" s="377"/>
      <c r="E354" s="377"/>
      <c r="F354" s="376"/>
      <c r="G354" s="376"/>
      <c r="H354" s="376"/>
      <c r="I354" s="376"/>
    </row>
    <row r="355" ht="14.25" customHeight="1">
      <c r="A355" s="376"/>
      <c r="B355" s="377"/>
      <c r="C355" s="377"/>
      <c r="D355" s="377"/>
      <c r="E355" s="377"/>
      <c r="F355" s="376"/>
      <c r="G355" s="376"/>
      <c r="H355" s="376"/>
      <c r="I355" s="376"/>
    </row>
    <row r="356" ht="14.25" customHeight="1">
      <c r="A356" s="376"/>
      <c r="B356" s="377"/>
      <c r="C356" s="377"/>
      <c r="D356" s="377"/>
      <c r="E356" s="377"/>
      <c r="F356" s="376"/>
      <c r="G356" s="376"/>
      <c r="H356" s="376"/>
      <c r="I356" s="376"/>
    </row>
    <row r="357" ht="14.25" customHeight="1">
      <c r="A357" s="376"/>
      <c r="B357" s="377"/>
      <c r="C357" s="377"/>
      <c r="D357" s="377"/>
      <c r="E357" s="377"/>
      <c r="F357" s="376"/>
      <c r="G357" s="376"/>
      <c r="H357" s="376"/>
      <c r="I357" s="376"/>
    </row>
    <row r="358" ht="14.25" customHeight="1">
      <c r="A358" s="376"/>
      <c r="B358" s="377"/>
      <c r="C358" s="377"/>
      <c r="D358" s="377"/>
      <c r="E358" s="377"/>
      <c r="F358" s="376"/>
      <c r="G358" s="376"/>
      <c r="H358" s="376"/>
      <c r="I358" s="376"/>
    </row>
    <row r="359" ht="14.25" customHeight="1">
      <c r="A359" s="376"/>
      <c r="B359" s="377"/>
      <c r="C359" s="377"/>
      <c r="D359" s="377"/>
      <c r="E359" s="377"/>
      <c r="F359" s="376"/>
      <c r="G359" s="376"/>
      <c r="H359" s="376"/>
      <c r="I359" s="376"/>
    </row>
    <row r="360" ht="14.25" customHeight="1">
      <c r="A360" s="376"/>
      <c r="B360" s="377"/>
      <c r="C360" s="377"/>
      <c r="D360" s="377"/>
      <c r="E360" s="377"/>
      <c r="F360" s="376"/>
      <c r="G360" s="376"/>
      <c r="H360" s="376"/>
      <c r="I360" s="376"/>
    </row>
    <row r="361" ht="14.25" customHeight="1">
      <c r="A361" s="376"/>
      <c r="B361" s="377"/>
      <c r="C361" s="377"/>
      <c r="D361" s="377"/>
      <c r="E361" s="377"/>
      <c r="F361" s="376"/>
      <c r="G361" s="376"/>
      <c r="H361" s="376"/>
      <c r="I361" s="376"/>
    </row>
    <row r="362" ht="14.25" customHeight="1">
      <c r="A362" s="376"/>
      <c r="B362" s="377"/>
      <c r="C362" s="377"/>
      <c r="D362" s="377"/>
      <c r="E362" s="377"/>
      <c r="F362" s="376"/>
      <c r="G362" s="376"/>
      <c r="H362" s="376"/>
      <c r="I362" s="376"/>
    </row>
    <row r="363" ht="14.25" customHeight="1">
      <c r="A363" s="376"/>
      <c r="B363" s="377"/>
      <c r="C363" s="377"/>
      <c r="D363" s="377"/>
      <c r="E363" s="377"/>
      <c r="F363" s="376"/>
      <c r="G363" s="376"/>
      <c r="H363" s="376"/>
      <c r="I363" s="376"/>
    </row>
    <row r="364" ht="14.25" customHeight="1">
      <c r="A364" s="376"/>
      <c r="B364" s="377"/>
      <c r="C364" s="377"/>
      <c r="D364" s="377"/>
      <c r="E364" s="377"/>
      <c r="F364" s="376"/>
      <c r="G364" s="376"/>
      <c r="H364" s="376"/>
      <c r="I364" s="376"/>
    </row>
    <row r="365" ht="14.25" customHeight="1">
      <c r="A365" s="376"/>
      <c r="B365" s="377"/>
      <c r="C365" s="377"/>
      <c r="D365" s="377"/>
      <c r="E365" s="377"/>
      <c r="F365" s="376"/>
      <c r="G365" s="376"/>
      <c r="H365" s="376"/>
      <c r="I365" s="376"/>
    </row>
    <row r="366" ht="14.25" customHeight="1">
      <c r="A366" s="376"/>
      <c r="B366" s="377"/>
      <c r="C366" s="377"/>
      <c r="D366" s="377"/>
      <c r="E366" s="377"/>
      <c r="F366" s="376"/>
      <c r="G366" s="376"/>
      <c r="H366" s="376"/>
      <c r="I366" s="376"/>
    </row>
    <row r="367" ht="14.25" customHeight="1">
      <c r="A367" s="376"/>
      <c r="B367" s="377"/>
      <c r="C367" s="377"/>
      <c r="D367" s="377"/>
      <c r="E367" s="377"/>
      <c r="F367" s="376"/>
      <c r="G367" s="376"/>
      <c r="H367" s="376"/>
      <c r="I367" s="376"/>
    </row>
    <row r="368" ht="14.25" customHeight="1">
      <c r="A368" s="376"/>
      <c r="B368" s="377"/>
      <c r="C368" s="377"/>
      <c r="D368" s="377"/>
      <c r="E368" s="377"/>
      <c r="F368" s="376"/>
      <c r="G368" s="376"/>
      <c r="H368" s="376"/>
      <c r="I368" s="376"/>
    </row>
    <row r="369" ht="14.25" customHeight="1">
      <c r="A369" s="376"/>
      <c r="B369" s="377"/>
      <c r="C369" s="377"/>
      <c r="D369" s="377"/>
      <c r="E369" s="377"/>
      <c r="F369" s="376"/>
      <c r="G369" s="376"/>
      <c r="H369" s="376"/>
      <c r="I369" s="376"/>
    </row>
    <row r="370" ht="14.25" customHeight="1">
      <c r="A370" s="376"/>
      <c r="B370" s="377"/>
      <c r="C370" s="377"/>
      <c r="D370" s="377"/>
      <c r="E370" s="377"/>
      <c r="F370" s="376"/>
      <c r="G370" s="376"/>
      <c r="H370" s="376"/>
      <c r="I370" s="376"/>
    </row>
    <row r="371" ht="14.25" customHeight="1">
      <c r="A371" s="376"/>
      <c r="B371" s="377"/>
      <c r="C371" s="377"/>
      <c r="D371" s="377"/>
      <c r="E371" s="377"/>
      <c r="F371" s="376"/>
      <c r="G371" s="376"/>
      <c r="H371" s="376"/>
      <c r="I371" s="376"/>
    </row>
    <row r="372" ht="14.25" customHeight="1">
      <c r="A372" s="376"/>
      <c r="B372" s="377"/>
      <c r="C372" s="377"/>
      <c r="D372" s="377"/>
      <c r="E372" s="377"/>
      <c r="F372" s="376"/>
      <c r="G372" s="376"/>
      <c r="H372" s="376"/>
      <c r="I372" s="376"/>
    </row>
    <row r="373" ht="14.25" customHeight="1">
      <c r="A373" s="376"/>
      <c r="B373" s="377"/>
      <c r="C373" s="377"/>
      <c r="D373" s="377"/>
      <c r="E373" s="377"/>
      <c r="F373" s="376"/>
      <c r="G373" s="376"/>
      <c r="H373" s="376"/>
      <c r="I373" s="376"/>
    </row>
    <row r="374" ht="14.25" customHeight="1">
      <c r="A374" s="376"/>
      <c r="B374" s="377"/>
      <c r="C374" s="377"/>
      <c r="D374" s="377"/>
      <c r="E374" s="377"/>
      <c r="F374" s="376"/>
      <c r="G374" s="376"/>
      <c r="H374" s="376"/>
      <c r="I374" s="376"/>
    </row>
    <row r="375" ht="14.25" customHeight="1">
      <c r="A375" s="376"/>
      <c r="B375" s="377"/>
      <c r="C375" s="377"/>
      <c r="D375" s="377"/>
      <c r="E375" s="377"/>
      <c r="F375" s="376"/>
      <c r="G375" s="376"/>
      <c r="H375" s="376"/>
      <c r="I375" s="376"/>
    </row>
    <row r="376" ht="14.25" customHeight="1">
      <c r="A376" s="376"/>
      <c r="B376" s="377"/>
      <c r="C376" s="377"/>
      <c r="D376" s="377"/>
      <c r="E376" s="377"/>
      <c r="F376" s="376"/>
      <c r="G376" s="376"/>
      <c r="H376" s="376"/>
      <c r="I376" s="376"/>
    </row>
    <row r="377" ht="14.25" customHeight="1">
      <c r="A377" s="376"/>
      <c r="B377" s="377"/>
      <c r="C377" s="377"/>
      <c r="D377" s="377"/>
      <c r="E377" s="377"/>
      <c r="F377" s="376"/>
      <c r="G377" s="376"/>
      <c r="H377" s="376"/>
      <c r="I377" s="376"/>
    </row>
    <row r="378" ht="14.25" customHeight="1">
      <c r="A378" s="376"/>
      <c r="B378" s="377"/>
      <c r="C378" s="377"/>
      <c r="D378" s="377"/>
      <c r="E378" s="377"/>
      <c r="F378" s="376"/>
      <c r="G378" s="376"/>
      <c r="H378" s="376"/>
      <c r="I378" s="376"/>
    </row>
    <row r="379" ht="14.25" customHeight="1">
      <c r="A379" s="376"/>
      <c r="B379" s="377"/>
      <c r="C379" s="377"/>
      <c r="D379" s="377"/>
      <c r="E379" s="377"/>
      <c r="F379" s="376"/>
      <c r="G379" s="376"/>
      <c r="H379" s="376"/>
      <c r="I379" s="376"/>
    </row>
    <row r="380" ht="14.25" customHeight="1">
      <c r="A380" s="376"/>
      <c r="B380" s="377"/>
      <c r="C380" s="377"/>
      <c r="D380" s="377"/>
      <c r="E380" s="377"/>
      <c r="F380" s="376"/>
      <c r="G380" s="376"/>
      <c r="H380" s="376"/>
      <c r="I380" s="376"/>
    </row>
    <row r="381" ht="14.25" customHeight="1">
      <c r="A381" s="376"/>
      <c r="B381" s="377"/>
      <c r="C381" s="377"/>
      <c r="D381" s="377"/>
      <c r="E381" s="377"/>
      <c r="F381" s="376"/>
      <c r="G381" s="376"/>
      <c r="H381" s="376"/>
      <c r="I381" s="376"/>
    </row>
    <row r="382" ht="14.25" customHeight="1">
      <c r="A382" s="376"/>
      <c r="B382" s="377"/>
      <c r="C382" s="377"/>
      <c r="D382" s="377"/>
      <c r="E382" s="377"/>
      <c r="F382" s="376"/>
      <c r="G382" s="376"/>
      <c r="H382" s="376"/>
      <c r="I382" s="376"/>
    </row>
    <row r="383" ht="14.25" customHeight="1">
      <c r="A383" s="376"/>
      <c r="B383" s="377"/>
      <c r="C383" s="377"/>
      <c r="D383" s="377"/>
      <c r="E383" s="377"/>
      <c r="F383" s="376"/>
      <c r="G383" s="376"/>
      <c r="H383" s="376"/>
      <c r="I383" s="376"/>
    </row>
    <row r="384" ht="14.25" customHeight="1">
      <c r="A384" s="376"/>
      <c r="B384" s="377"/>
      <c r="C384" s="377"/>
      <c r="D384" s="377"/>
      <c r="E384" s="377"/>
      <c r="F384" s="376"/>
      <c r="G384" s="376"/>
      <c r="H384" s="376"/>
      <c r="I384" s="376"/>
    </row>
    <row r="385" ht="14.25" customHeight="1">
      <c r="A385" s="376"/>
      <c r="B385" s="377"/>
      <c r="C385" s="377"/>
      <c r="D385" s="377"/>
      <c r="E385" s="377"/>
      <c r="F385" s="376"/>
      <c r="G385" s="376"/>
      <c r="H385" s="376"/>
      <c r="I385" s="376"/>
    </row>
    <row r="386" ht="14.25" customHeight="1">
      <c r="A386" s="376"/>
      <c r="B386" s="377"/>
      <c r="C386" s="377"/>
      <c r="D386" s="377"/>
      <c r="E386" s="377"/>
      <c r="F386" s="376"/>
      <c r="G386" s="376"/>
      <c r="H386" s="376"/>
      <c r="I386" s="376"/>
    </row>
    <row r="387" ht="14.25" customHeight="1">
      <c r="A387" s="376"/>
      <c r="B387" s="377"/>
      <c r="C387" s="377"/>
      <c r="D387" s="377"/>
      <c r="E387" s="377"/>
      <c r="F387" s="376"/>
      <c r="G387" s="376"/>
      <c r="H387" s="376"/>
      <c r="I387" s="376"/>
    </row>
    <row r="388" ht="14.25" customHeight="1">
      <c r="A388" s="376"/>
      <c r="B388" s="377"/>
      <c r="C388" s="377"/>
      <c r="D388" s="377"/>
      <c r="E388" s="377"/>
      <c r="F388" s="376"/>
      <c r="G388" s="376"/>
      <c r="H388" s="376"/>
      <c r="I388" s="376"/>
    </row>
    <row r="389" ht="14.25" customHeight="1">
      <c r="A389" s="376"/>
      <c r="B389" s="377"/>
      <c r="C389" s="377"/>
      <c r="D389" s="377"/>
      <c r="E389" s="377"/>
      <c r="F389" s="376"/>
      <c r="G389" s="376"/>
      <c r="H389" s="376"/>
      <c r="I389" s="376"/>
    </row>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A1:A2"/>
    <mergeCell ref="A4:B4"/>
    <mergeCell ref="B6:B10"/>
    <mergeCell ref="C8:C9"/>
    <mergeCell ref="B11:B13"/>
    <mergeCell ref="C11:C12"/>
    <mergeCell ref="C23:C24"/>
    <mergeCell ref="C72:C75"/>
    <mergeCell ref="C76:C77"/>
    <mergeCell ref="C93:C97"/>
    <mergeCell ref="C98:C101"/>
    <mergeCell ref="C102:C108"/>
    <mergeCell ref="C25:C26"/>
    <mergeCell ref="C27:C28"/>
    <mergeCell ref="C29:C30"/>
    <mergeCell ref="C31:C32"/>
    <mergeCell ref="C36:C37"/>
    <mergeCell ref="C51:C58"/>
    <mergeCell ref="C59:C65"/>
    <mergeCell ref="B14:B24"/>
    <mergeCell ref="B25:B26"/>
    <mergeCell ref="B27:B33"/>
    <mergeCell ref="B36:B37"/>
    <mergeCell ref="B40:B45"/>
    <mergeCell ref="B50:B70"/>
    <mergeCell ref="B72:B75"/>
    <mergeCell ref="B76:B77"/>
    <mergeCell ref="B79:B80"/>
    <mergeCell ref="B81:B85"/>
    <mergeCell ref="B90:B108"/>
    <mergeCell ref="A110:A121"/>
    <mergeCell ref="B111:B112"/>
    <mergeCell ref="B113:B114"/>
    <mergeCell ref="B138:B139"/>
    <mergeCell ref="C138:C139"/>
    <mergeCell ref="B143:B144"/>
    <mergeCell ref="B145:B146"/>
    <mergeCell ref="G145:G146"/>
    <mergeCell ref="B155:B156"/>
    <mergeCell ref="B159:B165"/>
    <mergeCell ref="B184:B189"/>
    <mergeCell ref="A122:A128"/>
    <mergeCell ref="B122:B124"/>
    <mergeCell ref="C122:C124"/>
    <mergeCell ref="B130:B132"/>
    <mergeCell ref="C130:C132"/>
    <mergeCell ref="B133:B136"/>
    <mergeCell ref="C133:C136"/>
  </mergeCells>
  <hyperlinks>
    <hyperlink display="This is only to record the amount of water used on the farm. Any energy used for pumping water is captured under Fuels" location="Fuel!A1" ref="G152"/>
  </hyperlinks>
  <printOptions/>
  <pageMargins bottom="0.75" footer="0.0" header="0.0" left="0.7" right="0.7" top="0.75"/>
  <pageSetup orientation="landscape"/>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outlinePr summaryBelow="0" summaryRight="0"/>
  </sheetPr>
  <sheetViews>
    <sheetView workbookViewId="0"/>
  </sheetViews>
  <sheetFormatPr customHeight="1" defaultColWidth="14.43" defaultRowHeight="15.0"/>
  <cols>
    <col customWidth="1" min="1" max="1" width="26.71"/>
    <col customWidth="1" min="2" max="2" width="24.57"/>
    <col customWidth="1" min="3" max="3" width="20.71"/>
    <col customWidth="1" min="4" max="4" width="22.14"/>
    <col customWidth="1" min="5" max="5" width="29.14"/>
    <col customWidth="1" min="6" max="6" width="34.71"/>
    <col customWidth="1" min="8" max="8" width="16.0"/>
    <col customWidth="1" min="9" max="9" width="51.29"/>
    <col customWidth="1" min="10" max="10" width="4.71"/>
  </cols>
  <sheetData>
    <row r="1" ht="21.0" customHeight="1">
      <c r="A1" s="378" t="s">
        <v>17</v>
      </c>
      <c r="B1" s="267" t="s">
        <v>511</v>
      </c>
      <c r="C1" s="379"/>
      <c r="D1" s="269"/>
      <c r="E1" s="270"/>
      <c r="F1" s="271"/>
      <c r="G1" s="271"/>
      <c r="H1" s="380"/>
      <c r="I1" s="381"/>
      <c r="J1" s="381"/>
    </row>
    <row r="2" ht="21.0" customHeight="1">
      <c r="A2" s="96"/>
      <c r="B2" s="382" t="s">
        <v>512</v>
      </c>
      <c r="C2" s="383"/>
      <c r="D2" s="4"/>
      <c r="E2" s="384"/>
      <c r="F2" s="272"/>
      <c r="G2" s="272"/>
      <c r="H2" s="385"/>
      <c r="I2" s="386"/>
      <c r="J2" s="386"/>
    </row>
    <row r="3" ht="68.25" customHeight="1">
      <c r="A3" s="151" t="s">
        <v>118</v>
      </c>
      <c r="B3" s="152"/>
      <c r="C3" s="152"/>
      <c r="D3" s="153"/>
      <c r="E3" s="154"/>
      <c r="F3" s="155"/>
      <c r="G3" s="387"/>
      <c r="H3" s="388"/>
      <c r="I3" s="389"/>
      <c r="J3" s="389"/>
    </row>
    <row r="4" ht="39.0" customHeight="1">
      <c r="A4" s="279" t="s">
        <v>274</v>
      </c>
      <c r="B4" s="279" t="s">
        <v>122</v>
      </c>
      <c r="C4" s="279" t="s">
        <v>275</v>
      </c>
      <c r="D4" s="279" t="s">
        <v>90</v>
      </c>
      <c r="E4" s="279" t="s">
        <v>123</v>
      </c>
      <c r="F4" s="280" t="s">
        <v>513</v>
      </c>
      <c r="G4" s="280"/>
      <c r="H4" s="390" t="s">
        <v>514</v>
      </c>
      <c r="I4" s="391" t="s">
        <v>92</v>
      </c>
      <c r="J4" s="391"/>
    </row>
    <row r="5" ht="12.75" customHeight="1">
      <c r="A5" s="282" t="s">
        <v>515</v>
      </c>
      <c r="B5" s="285"/>
      <c r="C5" s="285"/>
      <c r="D5" s="285"/>
      <c r="E5" s="285"/>
      <c r="F5" s="286"/>
      <c r="G5" s="286"/>
      <c r="H5" s="392"/>
      <c r="I5" s="393"/>
      <c r="J5" s="393"/>
    </row>
    <row r="6" ht="12.75" customHeight="1">
      <c r="A6" s="394"/>
      <c r="B6" s="289"/>
      <c r="C6" s="395"/>
      <c r="D6" s="395"/>
      <c r="E6" s="287"/>
      <c r="F6" s="313"/>
      <c r="G6" s="396" t="s">
        <v>516</v>
      </c>
      <c r="H6" s="397"/>
      <c r="I6" s="398"/>
      <c r="J6" s="353"/>
    </row>
    <row r="7" ht="12.75" customHeight="1">
      <c r="A7" s="399"/>
      <c r="B7" s="300" t="s">
        <v>517</v>
      </c>
      <c r="C7" s="346"/>
      <c r="D7" s="170" t="s">
        <v>518</v>
      </c>
      <c r="E7" s="301" t="s">
        <v>516</v>
      </c>
      <c r="F7" s="400" t="s">
        <v>519</v>
      </c>
      <c r="G7" s="400" t="s">
        <v>520</v>
      </c>
      <c r="H7" s="401" t="s">
        <v>521</v>
      </c>
      <c r="I7" s="402" t="s">
        <v>522</v>
      </c>
      <c r="J7" s="356"/>
    </row>
    <row r="8" ht="12.75" customHeight="1">
      <c r="A8" s="399"/>
      <c r="B8" s="39"/>
      <c r="C8" s="39"/>
      <c r="D8" s="39"/>
      <c r="E8" s="39"/>
      <c r="F8" s="355"/>
      <c r="G8" s="355"/>
      <c r="H8" s="403"/>
      <c r="I8" s="404" t="s">
        <v>523</v>
      </c>
      <c r="J8" s="356"/>
    </row>
    <row r="9" ht="12.75" customHeight="1">
      <c r="A9" s="399"/>
      <c r="B9" s="39"/>
      <c r="C9" s="39"/>
      <c r="D9" s="39"/>
      <c r="E9" s="39"/>
      <c r="F9" s="355"/>
      <c r="G9" s="355"/>
      <c r="H9" s="403"/>
      <c r="I9" s="39"/>
      <c r="J9" s="356"/>
    </row>
    <row r="10" ht="12.75" customHeight="1">
      <c r="A10" s="405"/>
      <c r="B10" s="42"/>
      <c r="C10" s="42"/>
      <c r="D10" s="42"/>
      <c r="E10" s="42"/>
      <c r="F10" s="406"/>
      <c r="G10" s="406"/>
      <c r="H10" s="407"/>
      <c r="I10" s="42"/>
      <c r="J10" s="408"/>
    </row>
    <row r="11" ht="12.75" customHeight="1">
      <c r="A11" s="183" t="s">
        <v>524</v>
      </c>
      <c r="B11" s="186"/>
      <c r="C11" s="185"/>
      <c r="D11" s="185"/>
      <c r="E11" s="186"/>
      <c r="F11" s="186"/>
      <c r="G11" s="186"/>
      <c r="H11" s="409"/>
      <c r="I11" s="410"/>
      <c r="J11" s="411"/>
    </row>
    <row r="12" ht="12.75" customHeight="1">
      <c r="A12" s="394"/>
      <c r="B12" s="412"/>
      <c r="C12" s="395"/>
      <c r="D12" s="395"/>
      <c r="E12" s="313"/>
      <c r="F12" s="313"/>
      <c r="G12" s="396" t="s">
        <v>525</v>
      </c>
      <c r="H12" s="397"/>
      <c r="I12" s="398"/>
      <c r="J12" s="353"/>
    </row>
    <row r="13" ht="12.75" customHeight="1">
      <c r="A13" s="399"/>
      <c r="B13" s="413" t="s">
        <v>526</v>
      </c>
      <c r="C13" s="414"/>
      <c r="D13" s="346" t="s">
        <v>527</v>
      </c>
      <c r="E13" s="307" t="s">
        <v>525</v>
      </c>
      <c r="F13" s="400" t="s">
        <v>528</v>
      </c>
      <c r="G13" s="400">
        <v>24.0</v>
      </c>
      <c r="H13" s="401" t="s">
        <v>529</v>
      </c>
      <c r="I13" s="415" t="s">
        <v>530</v>
      </c>
      <c r="J13" s="356"/>
    </row>
    <row r="14" ht="12.75" customHeight="1">
      <c r="A14" s="399"/>
      <c r="B14" s="39"/>
      <c r="C14" s="414"/>
      <c r="D14" s="39"/>
      <c r="E14" s="39"/>
      <c r="F14" s="355"/>
      <c r="G14" s="355"/>
      <c r="H14" s="403"/>
      <c r="I14" s="39"/>
      <c r="J14" s="356"/>
    </row>
    <row r="15" ht="12.75" customHeight="1">
      <c r="A15" s="399"/>
      <c r="B15" s="39"/>
      <c r="C15" s="414"/>
      <c r="D15" s="39"/>
      <c r="E15" s="39"/>
      <c r="F15" s="355"/>
      <c r="G15" s="355"/>
      <c r="H15" s="403"/>
      <c r="I15" s="39"/>
      <c r="J15" s="356"/>
    </row>
    <row r="16" ht="12.75" customHeight="1">
      <c r="A16" s="399"/>
      <c r="B16" s="171"/>
      <c r="C16" s="416"/>
      <c r="D16" s="171"/>
      <c r="E16" s="171"/>
      <c r="F16" s="355"/>
      <c r="G16" s="355"/>
      <c r="H16" s="403"/>
      <c r="I16" s="42"/>
      <c r="J16" s="356"/>
    </row>
    <row r="17" ht="12.75" customHeight="1">
      <c r="A17" s="343"/>
      <c r="B17" s="417" t="s">
        <v>531</v>
      </c>
      <c r="C17" s="418"/>
      <c r="D17" s="418" t="s">
        <v>527</v>
      </c>
      <c r="E17" s="419" t="s">
        <v>525</v>
      </c>
      <c r="F17" s="355"/>
      <c r="G17" s="355"/>
      <c r="H17" s="403"/>
      <c r="I17" s="404" t="s">
        <v>532</v>
      </c>
      <c r="J17" s="356"/>
    </row>
    <row r="18" ht="12.75" customHeight="1">
      <c r="A18" s="343"/>
      <c r="B18" s="420" t="s">
        <v>239</v>
      </c>
      <c r="C18" s="421"/>
      <c r="D18" s="421" t="s">
        <v>527</v>
      </c>
      <c r="E18" s="422" t="s">
        <v>525</v>
      </c>
      <c r="F18" s="355"/>
      <c r="G18" s="355"/>
      <c r="H18" s="403"/>
      <c r="I18" s="39"/>
      <c r="J18" s="356"/>
    </row>
    <row r="19" ht="12.75" customHeight="1">
      <c r="A19" s="343"/>
      <c r="B19" s="420" t="s">
        <v>533</v>
      </c>
      <c r="C19" s="421"/>
      <c r="D19" s="421" t="s">
        <v>527</v>
      </c>
      <c r="E19" s="422" t="s">
        <v>525</v>
      </c>
      <c r="F19" s="355"/>
      <c r="G19" s="355"/>
      <c r="H19" s="403"/>
      <c r="I19" s="39"/>
      <c r="J19" s="356"/>
    </row>
    <row r="20" ht="12.75" customHeight="1">
      <c r="A20" s="343"/>
      <c r="B20" s="420" t="s">
        <v>534</v>
      </c>
      <c r="C20" s="421" t="s">
        <v>535</v>
      </c>
      <c r="D20" s="421" t="s">
        <v>527</v>
      </c>
      <c r="E20" s="422" t="s">
        <v>525</v>
      </c>
      <c r="F20" s="355"/>
      <c r="G20" s="355"/>
      <c r="H20" s="403"/>
      <c r="I20" s="39"/>
      <c r="J20" s="356"/>
    </row>
    <row r="21" ht="12.75" customHeight="1">
      <c r="A21" s="343"/>
      <c r="B21" s="420" t="s">
        <v>536</v>
      </c>
      <c r="C21" s="421" t="s">
        <v>535</v>
      </c>
      <c r="D21" s="421" t="s">
        <v>527</v>
      </c>
      <c r="E21" s="422" t="s">
        <v>525</v>
      </c>
      <c r="F21" s="355"/>
      <c r="G21" s="355"/>
      <c r="H21" s="403"/>
      <c r="I21" s="39"/>
      <c r="J21" s="356"/>
    </row>
    <row r="22" ht="12.75" customHeight="1">
      <c r="A22" s="343"/>
      <c r="B22" s="412"/>
      <c r="C22" s="395"/>
      <c r="D22" s="395"/>
      <c r="E22" s="313"/>
      <c r="F22" s="296"/>
      <c r="G22" s="360" t="s">
        <v>537</v>
      </c>
      <c r="H22" s="423"/>
      <c r="I22" s="39"/>
      <c r="J22" s="356"/>
    </row>
    <row r="23" ht="12.75" customHeight="1">
      <c r="A23" s="343"/>
      <c r="B23" s="413" t="s">
        <v>538</v>
      </c>
      <c r="C23" s="414"/>
      <c r="D23" s="346" t="s">
        <v>539</v>
      </c>
      <c r="E23" s="307" t="s">
        <v>537</v>
      </c>
      <c r="F23" s="355"/>
      <c r="G23" s="355"/>
      <c r="H23" s="403"/>
      <c r="I23" s="39"/>
      <c r="J23" s="356"/>
    </row>
    <row r="24" ht="12.75" customHeight="1">
      <c r="A24" s="343"/>
      <c r="B24" s="171"/>
      <c r="C24" s="416"/>
      <c r="D24" s="171"/>
      <c r="E24" s="171"/>
      <c r="F24" s="355"/>
      <c r="G24" s="355"/>
      <c r="H24" s="403"/>
      <c r="I24" s="39"/>
      <c r="J24" s="356"/>
    </row>
    <row r="25" ht="15.0" customHeight="1">
      <c r="A25" s="343"/>
      <c r="B25" s="412"/>
      <c r="C25" s="395"/>
      <c r="D25" s="395"/>
      <c r="E25" s="313"/>
      <c r="F25" s="296"/>
      <c r="G25" s="360" t="s">
        <v>540</v>
      </c>
      <c r="H25" s="423"/>
      <c r="I25" s="39"/>
      <c r="J25" s="356"/>
    </row>
    <row r="26" ht="15.0" customHeight="1">
      <c r="A26" s="365"/>
      <c r="B26" s="413" t="s">
        <v>541</v>
      </c>
      <c r="C26" s="346"/>
      <c r="D26" s="346" t="s">
        <v>542</v>
      </c>
      <c r="E26" s="307" t="s">
        <v>540</v>
      </c>
      <c r="F26" s="406"/>
      <c r="G26" s="406"/>
      <c r="H26" s="407"/>
      <c r="I26" s="42"/>
      <c r="J26" s="408"/>
    </row>
    <row r="27" ht="12.75" customHeight="1">
      <c r="A27" s="183" t="s">
        <v>543</v>
      </c>
      <c r="B27" s="186"/>
      <c r="C27" s="185"/>
      <c r="D27" s="185"/>
      <c r="E27" s="186"/>
      <c r="F27" s="186"/>
      <c r="G27" s="186"/>
      <c r="H27" s="409"/>
      <c r="I27" s="410"/>
      <c r="J27" s="411"/>
    </row>
    <row r="28" ht="12.75" customHeight="1">
      <c r="A28" s="394"/>
      <c r="B28" s="412" t="s">
        <v>543</v>
      </c>
      <c r="C28" s="395" t="s">
        <v>544</v>
      </c>
      <c r="D28" s="395" t="s">
        <v>283</v>
      </c>
      <c r="E28" s="313" t="s">
        <v>81</v>
      </c>
      <c r="F28" s="352"/>
      <c r="G28" s="352"/>
      <c r="H28" s="424"/>
      <c r="I28" s="398"/>
      <c r="J28" s="353"/>
    </row>
    <row r="29" ht="12.75" customHeight="1">
      <c r="A29" s="425" t="s">
        <v>545</v>
      </c>
      <c r="B29" s="426"/>
      <c r="C29" s="426"/>
      <c r="D29" s="427"/>
      <c r="E29" s="426"/>
      <c r="F29" s="428"/>
      <c r="G29" s="428"/>
      <c r="H29" s="429"/>
      <c r="I29" s="430"/>
      <c r="J29" s="431"/>
    </row>
    <row r="30" ht="15.75" customHeight="1">
      <c r="A30" s="343"/>
      <c r="B30" s="294"/>
      <c r="C30" s="294"/>
      <c r="D30" s="320"/>
      <c r="E30" s="293"/>
      <c r="F30" s="432"/>
      <c r="G30" s="433" t="s">
        <v>65</v>
      </c>
      <c r="H30" s="423"/>
      <c r="I30" s="434"/>
      <c r="J30" s="356"/>
    </row>
    <row r="31" ht="15.75" customHeight="1">
      <c r="A31" s="435"/>
      <c r="B31" s="288" t="s">
        <v>546</v>
      </c>
      <c r="C31" s="288" t="s">
        <v>547</v>
      </c>
      <c r="D31" s="436" t="s">
        <v>281</v>
      </c>
      <c r="E31" s="305" t="s">
        <v>65</v>
      </c>
      <c r="F31" s="437" t="s">
        <v>548</v>
      </c>
      <c r="G31" s="437">
        <v>120.0</v>
      </c>
      <c r="H31" s="438" t="s">
        <v>549</v>
      </c>
      <c r="I31" s="439" t="s">
        <v>550</v>
      </c>
      <c r="J31" s="440"/>
    </row>
    <row r="32" ht="15.75" customHeight="1">
      <c r="A32" s="343"/>
      <c r="B32" s="294"/>
      <c r="C32" s="294"/>
      <c r="D32" s="320"/>
      <c r="E32" s="293"/>
      <c r="F32" s="441" t="s">
        <v>551</v>
      </c>
      <c r="G32" s="441">
        <v>150.0</v>
      </c>
      <c r="H32" s="401" t="s">
        <v>529</v>
      </c>
      <c r="I32" s="39"/>
      <c r="J32" s="356"/>
    </row>
    <row r="33" ht="15.75" customHeight="1">
      <c r="A33" s="343"/>
      <c r="B33" s="294"/>
      <c r="C33" s="294"/>
      <c r="D33" s="320"/>
      <c r="E33" s="293"/>
      <c r="F33" s="442"/>
      <c r="G33" s="442"/>
      <c r="H33" s="403"/>
      <c r="I33" s="39"/>
      <c r="J33" s="356"/>
    </row>
    <row r="34" ht="15.75" customHeight="1">
      <c r="A34" s="343"/>
      <c r="B34" s="294"/>
      <c r="C34" s="294"/>
      <c r="D34" s="320"/>
      <c r="E34" s="293"/>
      <c r="F34" s="442"/>
      <c r="G34" s="442"/>
      <c r="H34" s="403"/>
      <c r="I34" s="404" t="s">
        <v>552</v>
      </c>
      <c r="J34" s="356"/>
    </row>
    <row r="35" ht="12.75" customHeight="1">
      <c r="A35" s="282" t="s">
        <v>553</v>
      </c>
      <c r="B35" s="285"/>
      <c r="C35" s="285"/>
      <c r="D35" s="285"/>
      <c r="E35" s="285"/>
      <c r="F35" s="286"/>
      <c r="G35" s="286"/>
      <c r="H35" s="392"/>
      <c r="I35" s="443"/>
      <c r="J35" s="393"/>
    </row>
    <row r="36" ht="12.75" customHeight="1">
      <c r="A36" s="351"/>
      <c r="B36" s="289"/>
      <c r="C36" s="289"/>
      <c r="D36" s="289"/>
      <c r="E36" s="287"/>
      <c r="F36" s="313"/>
      <c r="G36" s="313"/>
      <c r="H36" s="397"/>
      <c r="I36" s="353"/>
      <c r="J36" s="353"/>
    </row>
    <row r="37" ht="12.75" customHeight="1">
      <c r="A37" s="444" t="s">
        <v>554</v>
      </c>
      <c r="B37" s="445"/>
      <c r="C37" s="445"/>
      <c r="D37" s="445"/>
      <c r="E37" s="445"/>
      <c r="F37" s="445"/>
      <c r="G37" s="445"/>
      <c r="H37" s="445"/>
      <c r="I37" s="445"/>
      <c r="J37" s="113"/>
    </row>
    <row r="38" ht="12.75" customHeight="1">
      <c r="A38" s="446"/>
      <c r="J38" s="135"/>
    </row>
    <row r="39" ht="12.75" customHeight="1">
      <c r="A39" s="114"/>
      <c r="B39" s="14"/>
      <c r="C39" s="14"/>
      <c r="D39" s="14"/>
      <c r="E39" s="14"/>
      <c r="F39" s="14"/>
      <c r="G39" s="14"/>
      <c r="H39" s="14"/>
      <c r="I39" s="14"/>
      <c r="J39" s="15"/>
    </row>
    <row r="40" ht="12.75" customHeight="1">
      <c r="A40" s="447" t="s">
        <v>555</v>
      </c>
      <c r="B40" s="294"/>
      <c r="C40" s="294"/>
      <c r="D40" s="294"/>
      <c r="E40" s="293"/>
      <c r="F40" s="296"/>
      <c r="G40" s="296"/>
      <c r="H40" s="423"/>
      <c r="I40" s="356"/>
      <c r="J40" s="356"/>
    </row>
    <row r="41" ht="12.75" customHeight="1">
      <c r="A41" s="448"/>
      <c r="B41" s="19"/>
      <c r="C41" s="19"/>
      <c r="D41" s="19"/>
      <c r="E41" s="19"/>
      <c r="F41" s="19"/>
      <c r="G41" s="19"/>
      <c r="H41" s="19"/>
      <c r="I41" s="19"/>
      <c r="J41" s="20"/>
    </row>
    <row r="42" ht="15.75" customHeight="1">
      <c r="A42" s="344"/>
      <c r="B42" s="344"/>
      <c r="C42" s="344"/>
      <c r="D42" s="344"/>
      <c r="E42" s="449" t="s">
        <v>556</v>
      </c>
      <c r="F42" s="449" t="s">
        <v>275</v>
      </c>
      <c r="G42" s="449" t="s">
        <v>557</v>
      </c>
      <c r="H42" s="449" t="s">
        <v>84</v>
      </c>
      <c r="I42" s="344"/>
      <c r="J42" s="344"/>
    </row>
    <row r="43" ht="15.75" customHeight="1">
      <c r="A43" s="344"/>
      <c r="B43" s="344"/>
      <c r="C43" s="344"/>
      <c r="D43" s="344"/>
      <c r="E43" s="450" t="s">
        <v>558</v>
      </c>
      <c r="F43" s="450" t="s">
        <v>559</v>
      </c>
      <c r="G43" s="450">
        <v>50.0</v>
      </c>
      <c r="H43" s="450">
        <v>2020.0</v>
      </c>
      <c r="I43" s="344"/>
      <c r="J43" s="344"/>
    </row>
    <row r="44" ht="15.75" customHeight="1">
      <c r="A44" s="344"/>
      <c r="B44" s="344"/>
      <c r="C44" s="344"/>
      <c r="D44" s="344"/>
      <c r="E44" s="450" t="s">
        <v>558</v>
      </c>
      <c r="F44" s="450" t="s">
        <v>560</v>
      </c>
      <c r="G44" s="450">
        <v>5.0</v>
      </c>
      <c r="H44" s="450">
        <v>2020.0</v>
      </c>
      <c r="I44" s="344"/>
      <c r="J44" s="344"/>
    </row>
    <row r="45" ht="15.75" customHeight="1">
      <c r="A45" s="344"/>
      <c r="B45" s="344"/>
      <c r="C45" s="344"/>
      <c r="D45" s="344"/>
      <c r="E45" s="450" t="s">
        <v>558</v>
      </c>
      <c r="F45" s="450" t="s">
        <v>561</v>
      </c>
      <c r="G45" s="450">
        <v>15.0</v>
      </c>
      <c r="H45" s="450">
        <v>2020.0</v>
      </c>
      <c r="I45" s="344"/>
      <c r="J45" s="344"/>
    </row>
    <row r="46" ht="15.75" customHeight="1">
      <c r="A46" s="344"/>
      <c r="B46" s="344"/>
      <c r="C46" s="344"/>
      <c r="D46" s="344"/>
      <c r="E46" s="450" t="s">
        <v>558</v>
      </c>
      <c r="F46" s="450" t="s">
        <v>562</v>
      </c>
      <c r="G46" s="450">
        <v>2.0</v>
      </c>
      <c r="H46" s="450">
        <v>2020.0</v>
      </c>
      <c r="I46" s="344"/>
      <c r="J46" s="344"/>
    </row>
    <row r="47" ht="15.75" customHeight="1">
      <c r="A47" s="344"/>
      <c r="B47" s="344"/>
      <c r="C47" s="344"/>
      <c r="D47" s="344"/>
      <c r="E47" s="451"/>
      <c r="F47" s="451"/>
      <c r="G47" s="451"/>
      <c r="H47" s="451"/>
      <c r="I47" s="344"/>
      <c r="J47" s="344"/>
    </row>
    <row r="48" ht="15.75" customHeight="1">
      <c r="A48" s="344"/>
      <c r="B48" s="344"/>
      <c r="C48" s="344"/>
      <c r="D48" s="344"/>
      <c r="E48" s="451"/>
      <c r="F48" s="451"/>
      <c r="G48" s="451"/>
      <c r="H48" s="451"/>
      <c r="I48" s="344"/>
      <c r="J48" s="344"/>
    </row>
    <row r="49" ht="15.75" customHeight="1">
      <c r="A49" s="344"/>
      <c r="B49" s="344"/>
      <c r="C49" s="344"/>
      <c r="D49" s="344"/>
      <c r="E49" s="451"/>
      <c r="F49" s="451"/>
      <c r="G49" s="451"/>
      <c r="H49" s="451"/>
      <c r="I49" s="344"/>
      <c r="J49" s="344"/>
    </row>
    <row r="50" ht="15.75" customHeight="1">
      <c r="A50" s="344"/>
      <c r="B50" s="344"/>
      <c r="C50" s="344"/>
      <c r="D50" s="344"/>
      <c r="E50" s="451"/>
      <c r="F50" s="451"/>
      <c r="G50" s="451"/>
      <c r="H50" s="451"/>
      <c r="I50" s="344"/>
      <c r="J50" s="344"/>
    </row>
    <row r="51" ht="15.75" customHeight="1">
      <c r="A51" s="344"/>
      <c r="B51" s="344"/>
      <c r="C51" s="344"/>
      <c r="D51" s="344"/>
      <c r="E51" s="451"/>
      <c r="F51" s="451"/>
      <c r="G51" s="451"/>
      <c r="H51" s="451"/>
      <c r="I51" s="344"/>
      <c r="J51" s="344"/>
    </row>
    <row r="52" ht="15.75" customHeight="1">
      <c r="A52" s="344"/>
      <c r="B52" s="344"/>
      <c r="C52" s="344"/>
      <c r="D52" s="344"/>
      <c r="E52" s="451"/>
      <c r="F52" s="451"/>
      <c r="G52" s="451"/>
      <c r="H52" s="451"/>
      <c r="I52" s="344"/>
      <c r="J52" s="344"/>
    </row>
    <row r="53" ht="15.75" customHeight="1">
      <c r="A53" s="344"/>
      <c r="B53" s="344"/>
      <c r="C53" s="344"/>
      <c r="D53" s="344"/>
      <c r="E53" s="451"/>
      <c r="F53" s="451"/>
      <c r="G53" s="451"/>
      <c r="H53" s="451"/>
      <c r="I53" s="434" t="s">
        <v>563</v>
      </c>
      <c r="J53" s="344"/>
    </row>
    <row r="54" ht="12.75" customHeight="1">
      <c r="A54" s="452"/>
      <c r="B54" s="453"/>
      <c r="C54" s="453"/>
      <c r="D54" s="453"/>
      <c r="E54" s="454"/>
      <c r="F54" s="455"/>
      <c r="G54" s="455"/>
      <c r="H54" s="456"/>
      <c r="I54" s="457"/>
      <c r="J54" s="457"/>
    </row>
    <row r="55" ht="12.75" customHeight="1">
      <c r="A55" s="458"/>
      <c r="B55" s="459"/>
      <c r="C55" s="459"/>
      <c r="D55" s="459"/>
      <c r="E55" s="460"/>
      <c r="F55" s="461"/>
      <c r="G55" s="461"/>
      <c r="H55" s="462"/>
      <c r="I55" s="463"/>
      <c r="J55" s="463"/>
    </row>
    <row r="56" ht="15.75" customHeight="1">
      <c r="A56" s="464"/>
      <c r="B56" s="465"/>
      <c r="C56" s="465"/>
      <c r="D56" s="465"/>
      <c r="E56" s="465"/>
      <c r="F56" s="465"/>
      <c r="G56" s="465"/>
      <c r="H56" s="466"/>
      <c r="I56" s="465"/>
      <c r="J56" s="465"/>
    </row>
    <row r="57" ht="15.75" customHeight="1">
      <c r="A57" s="464"/>
      <c r="B57" s="465"/>
      <c r="C57" s="465"/>
      <c r="D57" s="465"/>
      <c r="E57" s="465"/>
      <c r="F57" s="465"/>
      <c r="G57" s="465"/>
      <c r="H57" s="466"/>
      <c r="I57" s="465"/>
      <c r="J57" s="465"/>
    </row>
    <row r="58" ht="15.75" customHeight="1">
      <c r="A58" s="464"/>
      <c r="B58" s="465"/>
      <c r="C58" s="465"/>
      <c r="D58" s="465"/>
      <c r="E58" s="465"/>
      <c r="F58" s="465"/>
      <c r="G58" s="465"/>
      <c r="H58" s="466"/>
      <c r="I58" s="465"/>
      <c r="J58" s="465"/>
    </row>
    <row r="59" ht="15.75" customHeight="1">
      <c r="A59" s="464"/>
      <c r="B59" s="465"/>
      <c r="C59" s="465"/>
      <c r="D59" s="465"/>
      <c r="E59" s="465"/>
      <c r="F59" s="465"/>
      <c r="G59" s="465"/>
      <c r="H59" s="466"/>
      <c r="I59" s="465"/>
      <c r="J59" s="465"/>
    </row>
    <row r="60" ht="15.75" customHeight="1">
      <c r="A60" s="464"/>
      <c r="B60" s="465"/>
      <c r="C60" s="465"/>
      <c r="D60" s="465"/>
      <c r="E60" s="465"/>
      <c r="F60" s="465"/>
      <c r="G60" s="465"/>
      <c r="H60" s="466"/>
      <c r="I60" s="465"/>
      <c r="J60" s="465"/>
    </row>
    <row r="61" ht="15.75" customHeight="1">
      <c r="A61" s="464"/>
      <c r="B61" s="465"/>
      <c r="C61" s="465"/>
      <c r="D61" s="465"/>
      <c r="E61" s="465"/>
      <c r="F61" s="465"/>
      <c r="G61" s="465"/>
      <c r="H61" s="466"/>
      <c r="I61" s="465"/>
      <c r="J61" s="465"/>
    </row>
    <row r="62" ht="15.75" customHeight="1">
      <c r="A62" s="464"/>
      <c r="B62" s="465"/>
      <c r="C62" s="465"/>
      <c r="D62" s="465"/>
      <c r="E62" s="465"/>
      <c r="F62" s="465"/>
      <c r="G62" s="465"/>
      <c r="H62" s="466"/>
      <c r="I62" s="465"/>
      <c r="J62" s="465"/>
    </row>
    <row r="63" ht="15.75" customHeight="1">
      <c r="A63" s="464"/>
      <c r="B63" s="465"/>
      <c r="C63" s="465"/>
      <c r="D63" s="465"/>
      <c r="E63" s="465"/>
      <c r="F63" s="465"/>
      <c r="G63" s="465"/>
      <c r="H63" s="466"/>
      <c r="I63" s="465"/>
      <c r="J63" s="465"/>
    </row>
    <row r="64" ht="15.75" customHeight="1">
      <c r="A64" s="464"/>
      <c r="B64" s="465"/>
      <c r="C64" s="465"/>
      <c r="D64" s="465"/>
      <c r="E64" s="465"/>
      <c r="F64" s="465"/>
      <c r="G64" s="465"/>
      <c r="H64" s="466"/>
      <c r="I64" s="465"/>
      <c r="J64" s="465"/>
    </row>
    <row r="65" ht="15.75" customHeight="1">
      <c r="A65" s="464"/>
      <c r="B65" s="465"/>
      <c r="C65" s="465"/>
      <c r="D65" s="465"/>
      <c r="E65" s="465"/>
      <c r="F65" s="465"/>
      <c r="G65" s="465"/>
      <c r="H65" s="466"/>
      <c r="I65" s="465"/>
      <c r="J65" s="465"/>
    </row>
    <row r="66" ht="15.75" customHeight="1">
      <c r="A66" s="464"/>
      <c r="B66" s="465"/>
      <c r="C66" s="465"/>
      <c r="D66" s="465"/>
      <c r="E66" s="465"/>
      <c r="F66" s="465"/>
      <c r="G66" s="465"/>
      <c r="H66" s="466"/>
      <c r="I66" s="465"/>
      <c r="J66" s="465"/>
    </row>
    <row r="67" ht="15.75" customHeight="1">
      <c r="A67" s="464"/>
      <c r="B67" s="465"/>
      <c r="C67" s="465"/>
      <c r="D67" s="465"/>
      <c r="E67" s="465"/>
      <c r="F67" s="465"/>
      <c r="G67" s="465"/>
      <c r="H67" s="466"/>
      <c r="I67" s="465"/>
      <c r="J67" s="465"/>
    </row>
    <row r="68" ht="15.75" customHeight="1">
      <c r="A68" s="464"/>
      <c r="B68" s="465"/>
      <c r="C68" s="465"/>
      <c r="D68" s="465"/>
      <c r="E68" s="465"/>
      <c r="F68" s="465"/>
      <c r="G68" s="465"/>
      <c r="H68" s="466"/>
      <c r="I68" s="465"/>
      <c r="J68" s="465"/>
    </row>
    <row r="69" ht="15.75" customHeight="1">
      <c r="A69" s="464"/>
      <c r="B69" s="465"/>
      <c r="C69" s="465"/>
      <c r="D69" s="465"/>
      <c r="E69" s="465"/>
      <c r="F69" s="465"/>
      <c r="G69" s="465"/>
      <c r="H69" s="466"/>
      <c r="I69" s="465"/>
      <c r="J69" s="465"/>
    </row>
    <row r="70" ht="15.75" customHeight="1">
      <c r="A70" s="464"/>
      <c r="B70" s="465"/>
      <c r="C70" s="465"/>
      <c r="D70" s="465"/>
      <c r="E70" s="465"/>
      <c r="F70" s="465"/>
      <c r="G70" s="465"/>
      <c r="H70" s="466"/>
      <c r="I70" s="465"/>
      <c r="J70" s="465"/>
    </row>
    <row r="71" ht="15.75" customHeight="1">
      <c r="A71" s="467"/>
      <c r="B71" s="468"/>
      <c r="C71" s="468"/>
      <c r="D71" s="468"/>
      <c r="E71" s="468"/>
      <c r="F71" s="468"/>
      <c r="G71" s="468"/>
      <c r="H71" s="469"/>
      <c r="I71" s="468"/>
      <c r="J71" s="468"/>
    </row>
    <row r="72" ht="15.75" customHeight="1">
      <c r="A72" s="467"/>
      <c r="B72" s="468"/>
      <c r="C72" s="468"/>
      <c r="D72" s="468"/>
      <c r="E72" s="468"/>
      <c r="F72" s="468"/>
      <c r="G72" s="468"/>
      <c r="H72" s="469"/>
      <c r="I72" s="468"/>
      <c r="J72" s="468"/>
    </row>
    <row r="73" ht="15.75" customHeight="1">
      <c r="A73" s="467"/>
      <c r="B73" s="468"/>
      <c r="C73" s="468"/>
      <c r="D73" s="468"/>
      <c r="E73" s="468"/>
      <c r="F73" s="468"/>
      <c r="G73" s="468"/>
      <c r="H73" s="469"/>
      <c r="I73" s="468"/>
      <c r="J73" s="468"/>
    </row>
    <row r="74" ht="15.75" customHeight="1">
      <c r="A74" s="467"/>
      <c r="B74" s="468"/>
      <c r="C74" s="468"/>
      <c r="D74" s="468"/>
      <c r="E74" s="468"/>
      <c r="F74" s="468"/>
      <c r="G74" s="468"/>
      <c r="H74" s="469"/>
      <c r="I74" s="468"/>
      <c r="J74" s="468"/>
    </row>
    <row r="75" ht="15.75" customHeight="1">
      <c r="A75" s="467"/>
      <c r="B75" s="468"/>
      <c r="C75" s="468"/>
      <c r="D75" s="468"/>
      <c r="E75" s="468"/>
      <c r="F75" s="468"/>
      <c r="G75" s="468"/>
      <c r="H75" s="469"/>
      <c r="I75" s="468"/>
      <c r="J75" s="468"/>
    </row>
    <row r="76" ht="15.75" customHeight="1">
      <c r="A76" s="467"/>
      <c r="B76" s="468"/>
      <c r="C76" s="468"/>
      <c r="D76" s="468"/>
      <c r="E76" s="468"/>
      <c r="F76" s="468"/>
      <c r="G76" s="468"/>
      <c r="H76" s="469"/>
      <c r="I76" s="468"/>
      <c r="J76" s="468"/>
    </row>
    <row r="77" ht="15.75" customHeight="1">
      <c r="A77" s="467"/>
      <c r="B77" s="468"/>
      <c r="C77" s="468"/>
      <c r="D77" s="468"/>
      <c r="E77" s="468"/>
      <c r="F77" s="468"/>
      <c r="G77" s="468"/>
      <c r="H77" s="469"/>
      <c r="I77" s="468"/>
      <c r="J77" s="468"/>
    </row>
    <row r="78" ht="15.75" customHeight="1">
      <c r="A78" s="467"/>
      <c r="B78" s="468"/>
      <c r="C78" s="468"/>
      <c r="D78" s="468"/>
      <c r="E78" s="468"/>
      <c r="F78" s="468"/>
      <c r="G78" s="468"/>
      <c r="H78" s="469"/>
      <c r="I78" s="468"/>
      <c r="J78" s="468"/>
    </row>
    <row r="79" ht="15.75" customHeight="1">
      <c r="A79" s="467"/>
      <c r="B79" s="468"/>
      <c r="C79" s="468"/>
      <c r="D79" s="468"/>
      <c r="E79" s="468"/>
      <c r="F79" s="468"/>
      <c r="G79" s="468"/>
      <c r="H79" s="469"/>
      <c r="I79" s="468"/>
      <c r="J79" s="468"/>
    </row>
    <row r="80" ht="15.75" customHeight="1">
      <c r="A80" s="467"/>
      <c r="B80" s="468"/>
      <c r="C80" s="468"/>
      <c r="D80" s="468"/>
      <c r="E80" s="468"/>
      <c r="F80" s="468"/>
      <c r="G80" s="468"/>
      <c r="H80" s="469"/>
      <c r="I80" s="468"/>
      <c r="J80" s="468"/>
    </row>
    <row r="81" ht="15.75" customHeight="1">
      <c r="A81" s="467"/>
      <c r="B81" s="468"/>
      <c r="C81" s="468"/>
      <c r="D81" s="468"/>
      <c r="E81" s="468"/>
      <c r="F81" s="468"/>
      <c r="G81" s="468"/>
      <c r="H81" s="469"/>
      <c r="I81" s="468"/>
      <c r="J81" s="468"/>
    </row>
    <row r="82" ht="15.75" customHeight="1">
      <c r="A82" s="467"/>
      <c r="B82" s="468"/>
      <c r="C82" s="468"/>
      <c r="D82" s="468"/>
      <c r="E82" s="468"/>
      <c r="F82" s="468"/>
      <c r="G82" s="468"/>
      <c r="H82" s="469"/>
      <c r="I82" s="468"/>
      <c r="J82" s="468"/>
    </row>
    <row r="83" ht="15.75" customHeight="1">
      <c r="A83" s="467"/>
      <c r="B83" s="468"/>
      <c r="C83" s="468"/>
      <c r="D83" s="468"/>
      <c r="E83" s="468"/>
      <c r="F83" s="468"/>
      <c r="G83" s="468"/>
      <c r="H83" s="469"/>
      <c r="I83" s="468"/>
      <c r="J83" s="468"/>
    </row>
    <row r="84" ht="15.75" customHeight="1">
      <c r="A84" s="467"/>
      <c r="B84" s="468"/>
      <c r="C84" s="468"/>
      <c r="D84" s="468"/>
      <c r="E84" s="468"/>
      <c r="F84" s="468"/>
      <c r="G84" s="468"/>
      <c r="H84" s="469"/>
      <c r="I84" s="468"/>
      <c r="J84" s="468"/>
    </row>
    <row r="85" ht="15.75" customHeight="1">
      <c r="A85" s="467"/>
      <c r="B85" s="468"/>
      <c r="C85" s="468"/>
      <c r="D85" s="468"/>
      <c r="E85" s="468"/>
      <c r="F85" s="468"/>
      <c r="G85" s="468"/>
      <c r="H85" s="469"/>
      <c r="I85" s="468"/>
      <c r="J85" s="468"/>
    </row>
    <row r="86" ht="15.75" customHeight="1">
      <c r="A86" s="467"/>
      <c r="B86" s="468"/>
      <c r="C86" s="468"/>
      <c r="D86" s="468"/>
      <c r="E86" s="468"/>
      <c r="F86" s="468"/>
      <c r="G86" s="468"/>
      <c r="H86" s="469"/>
      <c r="I86" s="468"/>
      <c r="J86" s="468"/>
    </row>
    <row r="87" ht="15.75" customHeight="1">
      <c r="A87" s="467"/>
      <c r="B87" s="468"/>
      <c r="C87" s="468"/>
      <c r="D87" s="468"/>
      <c r="E87" s="468"/>
      <c r="F87" s="468"/>
      <c r="G87" s="468"/>
      <c r="H87" s="469"/>
      <c r="I87" s="468"/>
      <c r="J87" s="468"/>
    </row>
    <row r="88" ht="15.75" customHeight="1">
      <c r="A88" s="467"/>
      <c r="B88" s="468"/>
      <c r="C88" s="468"/>
      <c r="D88" s="468"/>
      <c r="E88" s="468"/>
      <c r="F88" s="468"/>
      <c r="G88" s="468"/>
      <c r="H88" s="469"/>
      <c r="I88" s="468"/>
      <c r="J88" s="468"/>
    </row>
    <row r="89" ht="15.75" customHeight="1">
      <c r="A89" s="467"/>
      <c r="B89" s="468"/>
      <c r="C89" s="468"/>
      <c r="D89" s="468"/>
      <c r="E89" s="468"/>
      <c r="F89" s="468"/>
      <c r="G89" s="468"/>
      <c r="H89" s="469"/>
      <c r="I89" s="468"/>
      <c r="J89" s="468"/>
    </row>
    <row r="90" ht="15.75" customHeight="1">
      <c r="A90" s="467"/>
      <c r="B90" s="468"/>
      <c r="C90" s="468"/>
      <c r="D90" s="468"/>
      <c r="E90" s="468"/>
      <c r="F90" s="468"/>
      <c r="G90" s="468"/>
      <c r="H90" s="469"/>
      <c r="I90" s="468"/>
      <c r="J90" s="468"/>
    </row>
    <row r="91" ht="15.75" customHeight="1">
      <c r="A91" s="467"/>
      <c r="B91" s="468"/>
      <c r="C91" s="468"/>
      <c r="D91" s="468"/>
      <c r="E91" s="468"/>
      <c r="F91" s="468"/>
      <c r="G91" s="468"/>
      <c r="H91" s="469"/>
      <c r="I91" s="468"/>
      <c r="J91" s="468"/>
    </row>
    <row r="92" ht="15.75" customHeight="1">
      <c r="A92" s="467"/>
      <c r="B92" s="468"/>
      <c r="C92" s="468"/>
      <c r="D92" s="468"/>
      <c r="E92" s="468"/>
      <c r="F92" s="468"/>
      <c r="G92" s="468"/>
      <c r="H92" s="469"/>
      <c r="I92" s="468"/>
      <c r="J92" s="468"/>
    </row>
    <row r="93" ht="15.75" customHeight="1">
      <c r="A93" s="467"/>
      <c r="B93" s="468"/>
      <c r="C93" s="468"/>
      <c r="D93" s="468"/>
      <c r="E93" s="468"/>
      <c r="F93" s="468"/>
      <c r="G93" s="468"/>
      <c r="H93" s="469"/>
      <c r="I93" s="468"/>
      <c r="J93" s="468"/>
    </row>
    <row r="94" ht="15.75" customHeight="1">
      <c r="A94" s="467"/>
      <c r="B94" s="468"/>
      <c r="C94" s="468"/>
      <c r="D94" s="468"/>
      <c r="E94" s="468"/>
      <c r="F94" s="468"/>
      <c r="G94" s="468"/>
      <c r="H94" s="469"/>
      <c r="I94" s="468"/>
      <c r="J94" s="468"/>
    </row>
    <row r="95" ht="15.75" customHeight="1">
      <c r="A95" s="467"/>
      <c r="B95" s="468"/>
      <c r="C95" s="468"/>
      <c r="D95" s="468"/>
      <c r="E95" s="468"/>
      <c r="F95" s="468"/>
      <c r="G95" s="468"/>
      <c r="H95" s="469"/>
      <c r="I95" s="468"/>
      <c r="J95" s="468"/>
    </row>
    <row r="96" ht="15.75" customHeight="1">
      <c r="A96" s="467"/>
      <c r="B96" s="468"/>
      <c r="C96" s="468"/>
      <c r="D96" s="468"/>
      <c r="E96" s="468"/>
      <c r="F96" s="468"/>
      <c r="G96" s="468"/>
      <c r="H96" s="469"/>
      <c r="I96" s="468"/>
      <c r="J96" s="468"/>
    </row>
    <row r="97" ht="15.75" customHeight="1">
      <c r="A97" s="467"/>
      <c r="B97" s="468"/>
      <c r="C97" s="468"/>
      <c r="D97" s="468"/>
      <c r="E97" s="468"/>
      <c r="F97" s="468"/>
      <c r="G97" s="468"/>
      <c r="H97" s="469"/>
      <c r="I97" s="468"/>
      <c r="J97" s="468"/>
    </row>
    <row r="98" ht="15.75" customHeight="1">
      <c r="A98" s="467"/>
      <c r="B98" s="468"/>
      <c r="C98" s="468"/>
      <c r="D98" s="468"/>
      <c r="E98" s="468"/>
      <c r="F98" s="468"/>
      <c r="G98" s="468"/>
      <c r="H98" s="469"/>
      <c r="I98" s="468"/>
      <c r="J98" s="468"/>
    </row>
    <row r="99" ht="15.75" customHeight="1">
      <c r="A99" s="467"/>
      <c r="B99" s="468"/>
      <c r="C99" s="468"/>
      <c r="D99" s="468"/>
      <c r="E99" s="468"/>
      <c r="F99" s="468"/>
      <c r="G99" s="468"/>
      <c r="H99" s="469"/>
      <c r="I99" s="468"/>
      <c r="J99" s="468"/>
    </row>
    <row r="100" ht="15.75" customHeight="1">
      <c r="A100" s="467"/>
      <c r="B100" s="468"/>
      <c r="C100" s="468"/>
      <c r="D100" s="468"/>
      <c r="E100" s="468"/>
      <c r="F100" s="468"/>
      <c r="G100" s="468"/>
      <c r="H100" s="469"/>
      <c r="I100" s="468"/>
      <c r="J100" s="468"/>
    </row>
    <row r="101" ht="15.75" customHeight="1">
      <c r="A101" s="467"/>
      <c r="B101" s="468"/>
      <c r="C101" s="468"/>
      <c r="D101" s="468"/>
      <c r="E101" s="468"/>
      <c r="F101" s="468"/>
      <c r="G101" s="468"/>
      <c r="H101" s="469"/>
      <c r="I101" s="468"/>
      <c r="J101" s="468"/>
    </row>
    <row r="102" ht="15.75" customHeight="1">
      <c r="A102" s="467"/>
      <c r="B102" s="468"/>
      <c r="C102" s="468"/>
      <c r="D102" s="468"/>
      <c r="E102" s="468"/>
      <c r="F102" s="468"/>
      <c r="G102" s="468"/>
      <c r="H102" s="469"/>
      <c r="I102" s="468"/>
      <c r="J102" s="468"/>
    </row>
    <row r="103" ht="15.75" customHeight="1">
      <c r="A103" s="467"/>
      <c r="B103" s="468"/>
      <c r="C103" s="468"/>
      <c r="D103" s="468"/>
      <c r="E103" s="468"/>
      <c r="F103" s="468"/>
      <c r="G103" s="468"/>
      <c r="H103" s="469"/>
      <c r="I103" s="468"/>
      <c r="J103" s="468"/>
    </row>
    <row r="104" ht="15.75" customHeight="1">
      <c r="A104" s="467"/>
      <c r="B104" s="468"/>
      <c r="C104" s="468"/>
      <c r="D104" s="468"/>
      <c r="E104" s="468"/>
      <c r="F104" s="468"/>
      <c r="G104" s="468"/>
      <c r="H104" s="469"/>
      <c r="I104" s="468"/>
      <c r="J104" s="468"/>
    </row>
    <row r="105" ht="15.75" customHeight="1">
      <c r="A105" s="467"/>
      <c r="B105" s="468"/>
      <c r="C105" s="468"/>
      <c r="D105" s="468"/>
      <c r="E105" s="468"/>
      <c r="F105" s="468"/>
      <c r="G105" s="468"/>
      <c r="H105" s="469"/>
      <c r="I105" s="468"/>
      <c r="J105" s="468"/>
    </row>
    <row r="106" ht="15.75" customHeight="1">
      <c r="A106" s="467"/>
      <c r="B106" s="468"/>
      <c r="C106" s="468"/>
      <c r="D106" s="468"/>
      <c r="E106" s="468"/>
      <c r="F106" s="468"/>
      <c r="G106" s="468"/>
      <c r="H106" s="469"/>
      <c r="I106" s="468"/>
      <c r="J106" s="468"/>
    </row>
    <row r="107" ht="15.75" customHeight="1">
      <c r="A107" s="467"/>
      <c r="B107" s="468"/>
      <c r="C107" s="468"/>
      <c r="D107" s="468"/>
      <c r="E107" s="468"/>
      <c r="F107" s="468"/>
      <c r="G107" s="468"/>
      <c r="H107" s="469"/>
      <c r="I107" s="468"/>
      <c r="J107" s="468"/>
    </row>
    <row r="108" ht="15.75" customHeight="1">
      <c r="A108" s="467"/>
      <c r="B108" s="468"/>
      <c r="C108" s="468"/>
      <c r="D108" s="468"/>
      <c r="E108" s="468"/>
      <c r="F108" s="468"/>
      <c r="G108" s="468"/>
      <c r="H108" s="469"/>
      <c r="I108" s="468"/>
      <c r="J108" s="468"/>
    </row>
    <row r="109" ht="15.75" customHeight="1">
      <c r="A109" s="467"/>
      <c r="B109" s="468"/>
      <c r="C109" s="468"/>
      <c r="D109" s="468"/>
      <c r="E109" s="468"/>
      <c r="F109" s="468"/>
      <c r="G109" s="468"/>
      <c r="H109" s="469"/>
      <c r="I109" s="468"/>
      <c r="J109" s="468"/>
    </row>
    <row r="110" ht="15.75" customHeight="1">
      <c r="A110" s="467"/>
      <c r="B110" s="468"/>
      <c r="C110" s="468"/>
      <c r="D110" s="468"/>
      <c r="E110" s="468"/>
      <c r="F110" s="468"/>
      <c r="G110" s="468"/>
      <c r="H110" s="469"/>
      <c r="I110" s="468"/>
      <c r="J110" s="468"/>
    </row>
    <row r="111" ht="15.75" customHeight="1">
      <c r="A111" s="467"/>
      <c r="B111" s="468"/>
      <c r="C111" s="468"/>
      <c r="D111" s="468"/>
      <c r="E111" s="468"/>
      <c r="F111" s="468"/>
      <c r="G111" s="468"/>
      <c r="H111" s="469"/>
      <c r="I111" s="468"/>
      <c r="J111" s="468"/>
    </row>
    <row r="112" ht="15.75" customHeight="1">
      <c r="A112" s="467"/>
      <c r="B112" s="468"/>
      <c r="C112" s="468"/>
      <c r="D112" s="468"/>
      <c r="E112" s="468"/>
      <c r="F112" s="468"/>
      <c r="G112" s="468"/>
      <c r="H112" s="469"/>
      <c r="I112" s="468"/>
      <c r="J112" s="468"/>
    </row>
    <row r="113" ht="15.75" customHeight="1">
      <c r="A113" s="467"/>
      <c r="B113" s="468"/>
      <c r="C113" s="468"/>
      <c r="D113" s="468"/>
      <c r="E113" s="468"/>
      <c r="F113" s="468"/>
      <c r="G113" s="468"/>
      <c r="H113" s="469"/>
      <c r="I113" s="468"/>
      <c r="J113" s="468"/>
    </row>
    <row r="114" ht="15.75" customHeight="1">
      <c r="A114" s="467"/>
      <c r="B114" s="468"/>
      <c r="C114" s="468"/>
      <c r="D114" s="468"/>
      <c r="E114" s="468"/>
      <c r="F114" s="468"/>
      <c r="G114" s="468"/>
      <c r="H114" s="469"/>
      <c r="I114" s="468"/>
      <c r="J114" s="468"/>
    </row>
    <row r="115" ht="15.75" customHeight="1">
      <c r="A115" s="467"/>
      <c r="B115" s="468"/>
      <c r="C115" s="468"/>
      <c r="D115" s="468"/>
      <c r="E115" s="468"/>
      <c r="F115" s="468"/>
      <c r="G115" s="468"/>
      <c r="H115" s="469"/>
      <c r="I115" s="468"/>
      <c r="J115" s="468"/>
    </row>
    <row r="116" ht="15.75" customHeight="1">
      <c r="A116" s="467"/>
      <c r="B116" s="468"/>
      <c r="C116" s="468"/>
      <c r="D116" s="468"/>
      <c r="E116" s="468"/>
      <c r="F116" s="468"/>
      <c r="G116" s="468"/>
      <c r="H116" s="469"/>
      <c r="I116" s="468"/>
      <c r="J116" s="468"/>
    </row>
    <row r="117" ht="15.75" customHeight="1">
      <c r="A117" s="467"/>
      <c r="B117" s="468"/>
      <c r="C117" s="468"/>
      <c r="D117" s="468"/>
      <c r="E117" s="468"/>
      <c r="F117" s="468"/>
      <c r="G117" s="468"/>
      <c r="H117" s="469"/>
      <c r="I117" s="468"/>
      <c r="J117" s="468"/>
    </row>
    <row r="118" ht="15.75" customHeight="1">
      <c r="A118" s="467"/>
      <c r="B118" s="468"/>
      <c r="C118" s="468"/>
      <c r="D118" s="468"/>
      <c r="E118" s="468"/>
      <c r="F118" s="468"/>
      <c r="G118" s="468"/>
      <c r="H118" s="469"/>
      <c r="I118" s="468"/>
      <c r="J118" s="468"/>
    </row>
    <row r="119" ht="15.75" customHeight="1">
      <c r="A119" s="467"/>
      <c r="B119" s="468"/>
      <c r="C119" s="468"/>
      <c r="D119" s="468"/>
      <c r="E119" s="468"/>
      <c r="F119" s="468"/>
      <c r="G119" s="468"/>
      <c r="H119" s="469"/>
      <c r="I119" s="468"/>
      <c r="J119" s="468"/>
    </row>
    <row r="120" ht="15.75" customHeight="1">
      <c r="A120" s="467"/>
      <c r="B120" s="468"/>
      <c r="C120" s="468"/>
      <c r="D120" s="468"/>
      <c r="E120" s="468"/>
      <c r="F120" s="468"/>
      <c r="G120" s="468"/>
      <c r="H120" s="469"/>
      <c r="I120" s="468"/>
      <c r="J120" s="468"/>
    </row>
    <row r="121" ht="15.75" customHeight="1">
      <c r="A121" s="467"/>
      <c r="B121" s="468"/>
      <c r="C121" s="468"/>
      <c r="D121" s="468"/>
      <c r="E121" s="468"/>
      <c r="F121" s="468"/>
      <c r="G121" s="468"/>
      <c r="H121" s="469"/>
      <c r="I121" s="468"/>
      <c r="J121" s="468"/>
    </row>
    <row r="122" ht="15.75" customHeight="1">
      <c r="A122" s="467"/>
      <c r="B122" s="468"/>
      <c r="C122" s="468"/>
      <c r="D122" s="468"/>
      <c r="E122" s="468"/>
      <c r="F122" s="468"/>
      <c r="G122" s="468"/>
      <c r="H122" s="469"/>
      <c r="I122" s="468"/>
      <c r="J122" s="468"/>
    </row>
    <row r="123" ht="15.75" customHeight="1">
      <c r="A123" s="467"/>
      <c r="B123" s="468"/>
      <c r="C123" s="468"/>
      <c r="D123" s="468"/>
      <c r="E123" s="468"/>
      <c r="F123" s="468"/>
      <c r="G123" s="468"/>
      <c r="H123" s="469"/>
      <c r="I123" s="468"/>
      <c r="J123" s="468"/>
    </row>
    <row r="124" ht="15.75" customHeight="1">
      <c r="A124" s="467"/>
      <c r="B124" s="468"/>
      <c r="C124" s="468"/>
      <c r="D124" s="468"/>
      <c r="E124" s="468"/>
      <c r="F124" s="468"/>
      <c r="G124" s="468"/>
      <c r="H124" s="469"/>
      <c r="I124" s="468"/>
      <c r="J124" s="468"/>
    </row>
    <row r="125" ht="15.75" customHeight="1">
      <c r="A125" s="467"/>
      <c r="B125" s="468"/>
      <c r="C125" s="468"/>
      <c r="D125" s="468"/>
      <c r="E125" s="468"/>
      <c r="F125" s="468"/>
      <c r="G125" s="468"/>
      <c r="H125" s="469"/>
      <c r="I125" s="468"/>
      <c r="J125" s="468"/>
    </row>
    <row r="126" ht="15.75" customHeight="1">
      <c r="A126" s="467"/>
      <c r="B126" s="468"/>
      <c r="C126" s="468"/>
      <c r="D126" s="468"/>
      <c r="E126" s="468"/>
      <c r="F126" s="468"/>
      <c r="G126" s="468"/>
      <c r="H126" s="469"/>
      <c r="I126" s="468"/>
      <c r="J126" s="468"/>
    </row>
    <row r="127" ht="15.75" customHeight="1">
      <c r="A127" s="467"/>
      <c r="B127" s="468"/>
      <c r="C127" s="468"/>
      <c r="D127" s="468"/>
      <c r="E127" s="468"/>
      <c r="F127" s="468"/>
      <c r="G127" s="468"/>
      <c r="H127" s="469"/>
      <c r="I127" s="468"/>
      <c r="J127" s="468"/>
    </row>
    <row r="128" ht="15.75" customHeight="1">
      <c r="A128" s="467"/>
      <c r="B128" s="468"/>
      <c r="C128" s="468"/>
      <c r="D128" s="468"/>
      <c r="E128" s="468"/>
      <c r="F128" s="468"/>
      <c r="G128" s="468"/>
      <c r="H128" s="469"/>
      <c r="I128" s="468"/>
      <c r="J128" s="468"/>
    </row>
    <row r="129" ht="15.75" customHeight="1">
      <c r="A129" s="467"/>
      <c r="B129" s="468"/>
      <c r="C129" s="468"/>
      <c r="D129" s="468"/>
      <c r="E129" s="468"/>
      <c r="F129" s="468"/>
      <c r="G129" s="468"/>
      <c r="H129" s="469"/>
      <c r="I129" s="468"/>
      <c r="J129" s="468"/>
    </row>
    <row r="130" ht="15.75" customHeight="1">
      <c r="A130" s="467"/>
      <c r="B130" s="468"/>
      <c r="C130" s="468"/>
      <c r="D130" s="468"/>
      <c r="E130" s="468"/>
      <c r="F130" s="468"/>
      <c r="G130" s="468"/>
      <c r="H130" s="469"/>
      <c r="I130" s="468"/>
      <c r="J130" s="468"/>
    </row>
    <row r="131" ht="15.75" customHeight="1">
      <c r="A131" s="467"/>
      <c r="B131" s="468"/>
      <c r="C131" s="468"/>
      <c r="D131" s="468"/>
      <c r="E131" s="468"/>
      <c r="F131" s="468"/>
      <c r="G131" s="468"/>
      <c r="H131" s="469"/>
      <c r="I131" s="468"/>
      <c r="J131" s="468"/>
    </row>
    <row r="132" ht="15.75" customHeight="1">
      <c r="A132" s="467"/>
      <c r="B132" s="468"/>
      <c r="C132" s="468"/>
      <c r="D132" s="468"/>
      <c r="E132" s="468"/>
      <c r="F132" s="468"/>
      <c r="G132" s="468"/>
      <c r="H132" s="469"/>
      <c r="I132" s="468"/>
      <c r="J132" s="468"/>
    </row>
    <row r="133" ht="15.75" customHeight="1">
      <c r="A133" s="467"/>
      <c r="B133" s="468"/>
      <c r="C133" s="468"/>
      <c r="D133" s="468"/>
      <c r="E133" s="468"/>
      <c r="F133" s="468"/>
      <c r="G133" s="468"/>
      <c r="H133" s="469"/>
      <c r="I133" s="468"/>
      <c r="J133" s="468"/>
    </row>
    <row r="134" ht="15.75" customHeight="1">
      <c r="A134" s="467"/>
      <c r="B134" s="468"/>
      <c r="C134" s="468"/>
      <c r="D134" s="468"/>
      <c r="E134" s="468"/>
      <c r="F134" s="468"/>
      <c r="G134" s="468"/>
      <c r="H134" s="469"/>
      <c r="I134" s="468"/>
      <c r="J134" s="468"/>
    </row>
    <row r="135" ht="15.75" customHeight="1">
      <c r="A135" s="467"/>
      <c r="B135" s="468"/>
      <c r="C135" s="468"/>
      <c r="D135" s="468"/>
      <c r="E135" s="468"/>
      <c r="F135" s="468"/>
      <c r="G135" s="468"/>
      <c r="H135" s="469"/>
      <c r="I135" s="468"/>
      <c r="J135" s="468"/>
    </row>
    <row r="136" ht="15.75" customHeight="1">
      <c r="A136" s="467"/>
      <c r="B136" s="468"/>
      <c r="C136" s="468"/>
      <c r="D136" s="468"/>
      <c r="E136" s="468"/>
      <c r="F136" s="468"/>
      <c r="G136" s="468"/>
      <c r="H136" s="469"/>
      <c r="I136" s="468"/>
      <c r="J136" s="468"/>
    </row>
    <row r="137" ht="15.75" customHeight="1">
      <c r="A137" s="467"/>
      <c r="B137" s="468"/>
      <c r="C137" s="468"/>
      <c r="D137" s="468"/>
      <c r="E137" s="468"/>
      <c r="F137" s="468"/>
      <c r="G137" s="468"/>
      <c r="H137" s="469"/>
      <c r="I137" s="468"/>
      <c r="J137" s="468"/>
    </row>
    <row r="138" ht="15.75" customHeight="1">
      <c r="A138" s="467"/>
      <c r="B138" s="468"/>
      <c r="C138" s="468"/>
      <c r="D138" s="468"/>
      <c r="E138" s="468"/>
      <c r="F138" s="468"/>
      <c r="G138" s="468"/>
      <c r="H138" s="469"/>
      <c r="I138" s="468"/>
      <c r="J138" s="468"/>
    </row>
    <row r="139" ht="15.75" customHeight="1">
      <c r="A139" s="467"/>
      <c r="B139" s="468"/>
      <c r="C139" s="468"/>
      <c r="D139" s="468"/>
      <c r="E139" s="468"/>
      <c r="F139" s="468"/>
      <c r="G139" s="468"/>
      <c r="H139" s="469"/>
      <c r="I139" s="468"/>
      <c r="J139" s="468"/>
    </row>
    <row r="140" ht="15.75" customHeight="1">
      <c r="A140" s="467"/>
      <c r="B140" s="468"/>
      <c r="C140" s="468"/>
      <c r="D140" s="468"/>
      <c r="E140" s="468"/>
      <c r="F140" s="468"/>
      <c r="G140" s="468"/>
      <c r="H140" s="469"/>
      <c r="I140" s="468"/>
      <c r="J140" s="468"/>
    </row>
    <row r="141" ht="15.75" customHeight="1">
      <c r="A141" s="467"/>
      <c r="B141" s="468"/>
      <c r="C141" s="468"/>
      <c r="D141" s="468"/>
      <c r="E141" s="468"/>
      <c r="F141" s="468"/>
      <c r="G141" s="468"/>
      <c r="H141" s="469"/>
      <c r="I141" s="468"/>
      <c r="J141" s="468"/>
    </row>
    <row r="142" ht="15.75" customHeight="1">
      <c r="A142" s="467"/>
      <c r="B142" s="468"/>
      <c r="C142" s="468"/>
      <c r="D142" s="468"/>
      <c r="E142" s="468"/>
      <c r="F142" s="468"/>
      <c r="G142" s="468"/>
      <c r="H142" s="469"/>
      <c r="I142" s="468"/>
      <c r="J142" s="468"/>
    </row>
    <row r="143" ht="15.75" customHeight="1">
      <c r="A143" s="467"/>
      <c r="B143" s="468"/>
      <c r="C143" s="468"/>
      <c r="D143" s="468"/>
      <c r="E143" s="468"/>
      <c r="F143" s="468"/>
      <c r="G143" s="468"/>
      <c r="H143" s="469"/>
      <c r="I143" s="468"/>
      <c r="J143" s="468"/>
    </row>
    <row r="144" ht="15.75" customHeight="1">
      <c r="A144" s="467"/>
      <c r="B144" s="468"/>
      <c r="C144" s="468"/>
      <c r="D144" s="468"/>
      <c r="E144" s="468"/>
      <c r="F144" s="468"/>
      <c r="G144" s="468"/>
      <c r="H144" s="469"/>
      <c r="I144" s="468"/>
      <c r="J144" s="468"/>
    </row>
    <row r="145" ht="15.75" customHeight="1">
      <c r="A145" s="467"/>
      <c r="B145" s="468"/>
      <c r="C145" s="468"/>
      <c r="D145" s="468"/>
      <c r="E145" s="468"/>
      <c r="F145" s="468"/>
      <c r="G145" s="468"/>
      <c r="H145" s="469"/>
      <c r="I145" s="468"/>
      <c r="J145" s="468"/>
    </row>
    <row r="146" ht="15.75" customHeight="1">
      <c r="A146" s="467"/>
      <c r="B146" s="468"/>
      <c r="C146" s="468"/>
      <c r="D146" s="468"/>
      <c r="E146" s="468"/>
      <c r="F146" s="468"/>
      <c r="G146" s="468"/>
      <c r="H146" s="469"/>
      <c r="I146" s="468"/>
      <c r="J146" s="468"/>
    </row>
    <row r="147" ht="15.75" customHeight="1">
      <c r="A147" s="467"/>
      <c r="B147" s="468"/>
      <c r="C147" s="468"/>
      <c r="D147" s="468"/>
      <c r="E147" s="468"/>
      <c r="F147" s="468"/>
      <c r="G147" s="468"/>
      <c r="H147" s="469"/>
      <c r="I147" s="468"/>
      <c r="J147" s="468"/>
    </row>
    <row r="148" ht="15.75" customHeight="1">
      <c r="A148" s="467"/>
      <c r="B148" s="468"/>
      <c r="C148" s="468"/>
      <c r="D148" s="468"/>
      <c r="E148" s="468"/>
      <c r="F148" s="468"/>
      <c r="G148" s="468"/>
      <c r="H148" s="469"/>
      <c r="I148" s="468"/>
      <c r="J148" s="468"/>
    </row>
    <row r="149" ht="15.75" customHeight="1">
      <c r="A149" s="467"/>
      <c r="B149" s="468"/>
      <c r="C149" s="468"/>
      <c r="D149" s="468"/>
      <c r="E149" s="468"/>
      <c r="F149" s="468"/>
      <c r="G149" s="468"/>
      <c r="H149" s="469"/>
      <c r="I149" s="468"/>
      <c r="J149" s="468"/>
    </row>
    <row r="150" ht="15.75" customHeight="1">
      <c r="A150" s="467"/>
      <c r="B150" s="468"/>
      <c r="C150" s="468"/>
      <c r="D150" s="468"/>
      <c r="E150" s="468"/>
      <c r="F150" s="468"/>
      <c r="G150" s="468"/>
      <c r="H150" s="469"/>
      <c r="I150" s="468"/>
      <c r="J150" s="468"/>
    </row>
    <row r="151" ht="15.75" customHeight="1">
      <c r="A151" s="467"/>
      <c r="B151" s="468"/>
      <c r="C151" s="468"/>
      <c r="D151" s="468"/>
      <c r="E151" s="468"/>
      <c r="F151" s="468"/>
      <c r="G151" s="468"/>
      <c r="H151" s="469"/>
      <c r="I151" s="468"/>
      <c r="J151" s="468"/>
    </row>
    <row r="152" ht="15.75" customHeight="1">
      <c r="A152" s="467"/>
      <c r="B152" s="468"/>
      <c r="C152" s="468"/>
      <c r="D152" s="468"/>
      <c r="E152" s="468"/>
      <c r="F152" s="468"/>
      <c r="G152" s="468"/>
      <c r="H152" s="469"/>
      <c r="I152" s="468"/>
      <c r="J152" s="468"/>
    </row>
    <row r="153" ht="15.75" customHeight="1">
      <c r="A153" s="467"/>
      <c r="B153" s="468"/>
      <c r="C153" s="468"/>
      <c r="D153" s="468"/>
      <c r="E153" s="468"/>
      <c r="F153" s="468"/>
      <c r="G153" s="468"/>
      <c r="H153" s="469"/>
      <c r="I153" s="468"/>
      <c r="J153" s="468"/>
    </row>
    <row r="154" ht="15.75" customHeight="1">
      <c r="A154" s="467"/>
      <c r="B154" s="468"/>
      <c r="C154" s="468"/>
      <c r="D154" s="468"/>
      <c r="E154" s="468"/>
      <c r="F154" s="468"/>
      <c r="G154" s="468"/>
      <c r="H154" s="469"/>
      <c r="I154" s="468"/>
      <c r="J154" s="468"/>
    </row>
    <row r="155" ht="15.75" customHeight="1">
      <c r="A155" s="467"/>
      <c r="B155" s="468"/>
      <c r="C155" s="468"/>
      <c r="D155" s="468"/>
      <c r="E155" s="468"/>
      <c r="F155" s="468"/>
      <c r="G155" s="468"/>
      <c r="H155" s="469"/>
      <c r="I155" s="468"/>
      <c r="J155" s="468"/>
    </row>
    <row r="156" ht="15.75" customHeight="1">
      <c r="A156" s="467"/>
      <c r="B156" s="468"/>
      <c r="C156" s="468"/>
      <c r="D156" s="468"/>
      <c r="E156" s="468"/>
      <c r="F156" s="468"/>
      <c r="G156" s="468"/>
      <c r="H156" s="469"/>
      <c r="I156" s="468"/>
      <c r="J156" s="468"/>
    </row>
    <row r="157" ht="15.75" customHeight="1">
      <c r="A157" s="467"/>
      <c r="B157" s="468"/>
      <c r="C157" s="468"/>
      <c r="D157" s="468"/>
      <c r="E157" s="468"/>
      <c r="F157" s="468"/>
      <c r="G157" s="468"/>
      <c r="H157" s="469"/>
      <c r="I157" s="468"/>
      <c r="J157" s="468"/>
    </row>
    <row r="158" ht="15.75" customHeight="1">
      <c r="A158" s="467"/>
      <c r="B158" s="468"/>
      <c r="C158" s="468"/>
      <c r="D158" s="468"/>
      <c r="E158" s="468"/>
      <c r="F158" s="468"/>
      <c r="G158" s="468"/>
      <c r="H158" s="469"/>
      <c r="I158" s="468"/>
      <c r="J158" s="468"/>
    </row>
    <row r="159" ht="15.75" customHeight="1">
      <c r="A159" s="467"/>
      <c r="B159" s="468"/>
      <c r="C159" s="468"/>
      <c r="D159" s="468"/>
      <c r="E159" s="468"/>
      <c r="F159" s="468"/>
      <c r="G159" s="468"/>
      <c r="H159" s="469"/>
      <c r="I159" s="468"/>
      <c r="J159" s="468"/>
    </row>
    <row r="160" ht="15.75" customHeight="1">
      <c r="A160" s="467"/>
      <c r="B160" s="468"/>
      <c r="C160" s="468"/>
      <c r="D160" s="468"/>
      <c r="E160" s="468"/>
      <c r="F160" s="468"/>
      <c r="G160" s="468"/>
      <c r="H160" s="469"/>
      <c r="I160" s="468"/>
      <c r="J160" s="468"/>
    </row>
    <row r="161" ht="15.75" customHeight="1">
      <c r="A161" s="467"/>
      <c r="B161" s="468"/>
      <c r="C161" s="468"/>
      <c r="D161" s="468"/>
      <c r="E161" s="468"/>
      <c r="F161" s="468"/>
      <c r="G161" s="468"/>
      <c r="H161" s="469"/>
      <c r="I161" s="468"/>
      <c r="J161" s="468"/>
    </row>
    <row r="162" ht="15.75" customHeight="1">
      <c r="A162" s="467"/>
      <c r="B162" s="468"/>
      <c r="C162" s="468"/>
      <c r="D162" s="468"/>
      <c r="E162" s="468"/>
      <c r="F162" s="468"/>
      <c r="G162" s="468"/>
      <c r="H162" s="469"/>
      <c r="I162" s="468"/>
      <c r="J162" s="468"/>
    </row>
    <row r="163" ht="15.75" customHeight="1">
      <c r="A163" s="467"/>
      <c r="B163" s="468"/>
      <c r="C163" s="468"/>
      <c r="D163" s="468"/>
      <c r="E163" s="468"/>
      <c r="F163" s="468"/>
      <c r="G163" s="468"/>
      <c r="H163" s="469"/>
      <c r="I163" s="468"/>
      <c r="J163" s="468"/>
    </row>
    <row r="164" ht="15.75" customHeight="1">
      <c r="A164" s="467"/>
      <c r="B164" s="468"/>
      <c r="C164" s="468"/>
      <c r="D164" s="468"/>
      <c r="E164" s="468"/>
      <c r="F164" s="468"/>
      <c r="G164" s="468"/>
      <c r="H164" s="469"/>
      <c r="I164" s="468"/>
      <c r="J164" s="468"/>
    </row>
    <row r="165" ht="15.75" customHeight="1">
      <c r="A165" s="467"/>
      <c r="B165" s="468"/>
      <c r="C165" s="468"/>
      <c r="D165" s="468"/>
      <c r="E165" s="468"/>
      <c r="F165" s="468"/>
      <c r="G165" s="468"/>
      <c r="H165" s="469"/>
      <c r="I165" s="468"/>
      <c r="J165" s="468"/>
    </row>
    <row r="166" ht="15.75" customHeight="1">
      <c r="A166" s="467"/>
      <c r="B166" s="468"/>
      <c r="C166" s="468"/>
      <c r="D166" s="468"/>
      <c r="E166" s="468"/>
      <c r="F166" s="468"/>
      <c r="G166" s="468"/>
      <c r="H166" s="469"/>
      <c r="I166" s="468"/>
      <c r="J166" s="468"/>
    </row>
    <row r="167" ht="15.75" customHeight="1">
      <c r="A167" s="467"/>
      <c r="B167" s="468"/>
      <c r="C167" s="468"/>
      <c r="D167" s="468"/>
      <c r="E167" s="468"/>
      <c r="F167" s="468"/>
      <c r="G167" s="468"/>
      <c r="H167" s="469"/>
      <c r="I167" s="468"/>
      <c r="J167" s="468"/>
    </row>
    <row r="168" ht="15.75" customHeight="1">
      <c r="A168" s="467"/>
      <c r="B168" s="468"/>
      <c r="C168" s="468"/>
      <c r="D168" s="468"/>
      <c r="E168" s="468"/>
      <c r="F168" s="468"/>
      <c r="G168" s="468"/>
      <c r="H168" s="469"/>
      <c r="I168" s="468"/>
      <c r="J168" s="468"/>
    </row>
    <row r="169" ht="15.75" customHeight="1">
      <c r="A169" s="467"/>
      <c r="B169" s="468"/>
      <c r="C169" s="468"/>
      <c r="D169" s="468"/>
      <c r="E169" s="468"/>
      <c r="F169" s="468"/>
      <c r="G169" s="468"/>
      <c r="H169" s="469"/>
      <c r="I169" s="468"/>
      <c r="J169" s="468"/>
    </row>
    <row r="170" ht="15.75" customHeight="1">
      <c r="A170" s="467"/>
      <c r="B170" s="468"/>
      <c r="C170" s="468"/>
      <c r="D170" s="468"/>
      <c r="E170" s="468"/>
      <c r="F170" s="468"/>
      <c r="G170" s="468"/>
      <c r="H170" s="469"/>
      <c r="I170" s="468"/>
      <c r="J170" s="468"/>
    </row>
    <row r="171" ht="15.75" customHeight="1">
      <c r="A171" s="467"/>
      <c r="B171" s="468"/>
      <c r="C171" s="468"/>
      <c r="D171" s="468"/>
      <c r="E171" s="468"/>
      <c r="F171" s="468"/>
      <c r="G171" s="468"/>
      <c r="H171" s="469"/>
      <c r="I171" s="468"/>
      <c r="J171" s="468"/>
    </row>
    <row r="172" ht="15.75" customHeight="1">
      <c r="A172" s="467"/>
      <c r="B172" s="468"/>
      <c r="C172" s="468"/>
      <c r="D172" s="468"/>
      <c r="E172" s="468"/>
      <c r="F172" s="468"/>
      <c r="G172" s="468"/>
      <c r="H172" s="469"/>
      <c r="I172" s="468"/>
      <c r="J172" s="468"/>
    </row>
    <row r="173" ht="15.75" customHeight="1">
      <c r="A173" s="467"/>
      <c r="B173" s="468"/>
      <c r="C173" s="468"/>
      <c r="D173" s="468"/>
      <c r="E173" s="468"/>
      <c r="F173" s="468"/>
      <c r="G173" s="468"/>
      <c r="H173" s="469"/>
      <c r="I173" s="468"/>
      <c r="J173" s="468"/>
    </row>
    <row r="174" ht="15.75" customHeight="1">
      <c r="A174" s="467"/>
      <c r="B174" s="468"/>
      <c r="C174" s="468"/>
      <c r="D174" s="468"/>
      <c r="E174" s="468"/>
      <c r="F174" s="468"/>
      <c r="G174" s="468"/>
      <c r="H174" s="469"/>
      <c r="I174" s="468"/>
      <c r="J174" s="468"/>
    </row>
    <row r="175" ht="15.75" customHeight="1">
      <c r="A175" s="467"/>
      <c r="B175" s="468"/>
      <c r="C175" s="468"/>
      <c r="D175" s="468"/>
      <c r="E175" s="468"/>
      <c r="F175" s="468"/>
      <c r="G175" s="468"/>
      <c r="H175" s="469"/>
      <c r="I175" s="468"/>
      <c r="J175" s="468"/>
    </row>
    <row r="176" ht="15.75" customHeight="1">
      <c r="A176" s="467"/>
      <c r="B176" s="468"/>
      <c r="C176" s="468"/>
      <c r="D176" s="468"/>
      <c r="E176" s="468"/>
      <c r="F176" s="468"/>
      <c r="G176" s="468"/>
      <c r="H176" s="469"/>
      <c r="I176" s="468"/>
      <c r="J176" s="468"/>
    </row>
    <row r="177" ht="15.75" customHeight="1">
      <c r="A177" s="467"/>
      <c r="B177" s="468"/>
      <c r="C177" s="468"/>
      <c r="D177" s="468"/>
      <c r="E177" s="468"/>
      <c r="F177" s="468"/>
      <c r="G177" s="468"/>
      <c r="H177" s="469"/>
      <c r="I177" s="468"/>
      <c r="J177" s="468"/>
    </row>
    <row r="178" ht="15.75" customHeight="1">
      <c r="A178" s="467"/>
      <c r="B178" s="468"/>
      <c r="C178" s="468"/>
      <c r="D178" s="468"/>
      <c r="E178" s="468"/>
      <c r="F178" s="468"/>
      <c r="G178" s="468"/>
      <c r="H178" s="469"/>
      <c r="I178" s="468"/>
      <c r="J178" s="468"/>
    </row>
    <row r="179" ht="15.75" customHeight="1">
      <c r="A179" s="467"/>
      <c r="B179" s="468"/>
      <c r="C179" s="468"/>
      <c r="D179" s="468"/>
      <c r="E179" s="468"/>
      <c r="F179" s="468"/>
      <c r="G179" s="468"/>
      <c r="H179" s="469"/>
      <c r="I179" s="468"/>
      <c r="J179" s="468"/>
    </row>
    <row r="180" ht="15.75" customHeight="1">
      <c r="A180" s="467"/>
      <c r="B180" s="468"/>
      <c r="C180" s="468"/>
      <c r="D180" s="468"/>
      <c r="E180" s="468"/>
      <c r="F180" s="468"/>
      <c r="G180" s="468"/>
      <c r="H180" s="469"/>
      <c r="I180" s="468"/>
      <c r="J180" s="468"/>
    </row>
    <row r="181" ht="15.75" customHeight="1">
      <c r="A181" s="467"/>
      <c r="B181" s="468"/>
      <c r="C181" s="468"/>
      <c r="D181" s="468"/>
      <c r="E181" s="468"/>
      <c r="F181" s="468"/>
      <c r="G181" s="468"/>
      <c r="H181" s="469"/>
      <c r="I181" s="468"/>
      <c r="J181" s="468"/>
    </row>
    <row r="182" ht="15.75" customHeight="1">
      <c r="A182" s="467"/>
      <c r="B182" s="468"/>
      <c r="C182" s="468"/>
      <c r="D182" s="468"/>
      <c r="E182" s="468"/>
      <c r="F182" s="468"/>
      <c r="G182" s="468"/>
      <c r="H182" s="469"/>
      <c r="I182" s="468"/>
      <c r="J182" s="468"/>
    </row>
    <row r="183" ht="15.75" customHeight="1">
      <c r="A183" s="467"/>
      <c r="B183" s="468"/>
      <c r="C183" s="468"/>
      <c r="D183" s="468"/>
      <c r="E183" s="468"/>
      <c r="F183" s="468"/>
      <c r="G183" s="468"/>
      <c r="H183" s="469"/>
      <c r="I183" s="468"/>
      <c r="J183" s="468"/>
    </row>
    <row r="184" ht="15.75" customHeight="1">
      <c r="A184" s="467"/>
      <c r="B184" s="468"/>
      <c r="C184" s="468"/>
      <c r="D184" s="468"/>
      <c r="E184" s="468"/>
      <c r="F184" s="468"/>
      <c r="G184" s="468"/>
      <c r="H184" s="469"/>
      <c r="I184" s="468"/>
      <c r="J184" s="468"/>
    </row>
    <row r="185" ht="15.75" customHeight="1">
      <c r="A185" s="467"/>
      <c r="B185" s="468"/>
      <c r="C185" s="468"/>
      <c r="D185" s="468"/>
      <c r="E185" s="468"/>
      <c r="F185" s="468"/>
      <c r="G185" s="468"/>
      <c r="H185" s="469"/>
      <c r="I185" s="468"/>
      <c r="J185" s="468"/>
    </row>
    <row r="186" ht="15.75" customHeight="1">
      <c r="A186" s="467"/>
      <c r="B186" s="468"/>
      <c r="C186" s="468"/>
      <c r="D186" s="468"/>
      <c r="E186" s="468"/>
      <c r="F186" s="468"/>
      <c r="G186" s="468"/>
      <c r="H186" s="469"/>
      <c r="I186" s="468"/>
      <c r="J186" s="468"/>
    </row>
    <row r="187" ht="15.75" customHeight="1">
      <c r="A187" s="467"/>
      <c r="B187" s="468"/>
      <c r="C187" s="468"/>
      <c r="D187" s="468"/>
      <c r="E187" s="468"/>
      <c r="F187" s="468"/>
      <c r="G187" s="468"/>
      <c r="H187" s="469"/>
      <c r="I187" s="468"/>
      <c r="J187" s="468"/>
    </row>
    <row r="188" ht="15.75" customHeight="1">
      <c r="A188" s="467"/>
      <c r="B188" s="468"/>
      <c r="C188" s="468"/>
      <c r="D188" s="468"/>
      <c r="E188" s="468"/>
      <c r="F188" s="468"/>
      <c r="G188" s="468"/>
      <c r="H188" s="469"/>
      <c r="I188" s="468"/>
      <c r="J188" s="468"/>
    </row>
    <row r="189" ht="15.75" customHeight="1">
      <c r="A189" s="467"/>
      <c r="B189" s="468"/>
      <c r="C189" s="468"/>
      <c r="D189" s="468"/>
      <c r="E189" s="468"/>
      <c r="F189" s="468"/>
      <c r="G189" s="468"/>
      <c r="H189" s="469"/>
      <c r="I189" s="468"/>
      <c r="J189" s="468"/>
    </row>
    <row r="190" ht="15.75" customHeight="1">
      <c r="A190" s="467"/>
      <c r="B190" s="468"/>
      <c r="C190" s="468"/>
      <c r="D190" s="468"/>
      <c r="E190" s="468"/>
      <c r="F190" s="468"/>
      <c r="G190" s="468"/>
      <c r="H190" s="469"/>
      <c r="I190" s="468"/>
      <c r="J190" s="468"/>
    </row>
    <row r="191" ht="15.75" customHeight="1">
      <c r="A191" s="467"/>
      <c r="B191" s="468"/>
      <c r="C191" s="468"/>
      <c r="D191" s="468"/>
      <c r="E191" s="468"/>
      <c r="F191" s="468"/>
      <c r="G191" s="468"/>
      <c r="H191" s="469"/>
      <c r="I191" s="468"/>
      <c r="J191" s="468"/>
    </row>
    <row r="192" ht="15.75" customHeight="1">
      <c r="A192" s="467"/>
      <c r="B192" s="468"/>
      <c r="C192" s="468"/>
      <c r="D192" s="468"/>
      <c r="E192" s="468"/>
      <c r="F192" s="468"/>
      <c r="G192" s="468"/>
      <c r="H192" s="469"/>
      <c r="I192" s="468"/>
      <c r="J192" s="468"/>
    </row>
    <row r="193" ht="15.75" customHeight="1">
      <c r="A193" s="467"/>
      <c r="B193" s="468"/>
      <c r="C193" s="468"/>
      <c r="D193" s="468"/>
      <c r="E193" s="468"/>
      <c r="F193" s="468"/>
      <c r="G193" s="468"/>
      <c r="H193" s="469"/>
      <c r="I193" s="468"/>
      <c r="J193" s="468"/>
    </row>
    <row r="194" ht="15.75" customHeight="1">
      <c r="A194" s="467"/>
      <c r="B194" s="468"/>
      <c r="C194" s="468"/>
      <c r="D194" s="468"/>
      <c r="E194" s="468"/>
      <c r="F194" s="468"/>
      <c r="G194" s="468"/>
      <c r="H194" s="469"/>
      <c r="I194" s="468"/>
      <c r="J194" s="468"/>
    </row>
    <row r="195" ht="15.75" customHeight="1">
      <c r="A195" s="467"/>
      <c r="B195" s="468"/>
      <c r="C195" s="468"/>
      <c r="D195" s="468"/>
      <c r="E195" s="468"/>
      <c r="F195" s="468"/>
      <c r="G195" s="468"/>
      <c r="H195" s="469"/>
      <c r="I195" s="468"/>
      <c r="J195" s="468"/>
    </row>
    <row r="196" ht="15.75" customHeight="1">
      <c r="A196" s="467"/>
      <c r="B196" s="468"/>
      <c r="C196" s="468"/>
      <c r="D196" s="468"/>
      <c r="E196" s="468"/>
      <c r="F196" s="468"/>
      <c r="G196" s="468"/>
      <c r="H196" s="469"/>
      <c r="I196" s="468"/>
      <c r="J196" s="468"/>
    </row>
    <row r="197" ht="15.75" customHeight="1">
      <c r="A197" s="467"/>
      <c r="B197" s="468"/>
      <c r="C197" s="468"/>
      <c r="D197" s="468"/>
      <c r="E197" s="468"/>
      <c r="F197" s="468"/>
      <c r="G197" s="468"/>
      <c r="H197" s="469"/>
      <c r="I197" s="468"/>
      <c r="J197" s="468"/>
    </row>
    <row r="198" ht="15.75" customHeight="1">
      <c r="A198" s="467"/>
      <c r="B198" s="468"/>
      <c r="C198" s="468"/>
      <c r="D198" s="468"/>
      <c r="E198" s="468"/>
      <c r="F198" s="468"/>
      <c r="G198" s="468"/>
      <c r="H198" s="469"/>
      <c r="I198" s="468"/>
      <c r="J198" s="468"/>
    </row>
    <row r="199" ht="15.75" customHeight="1">
      <c r="A199" s="467"/>
      <c r="B199" s="468"/>
      <c r="C199" s="468"/>
      <c r="D199" s="468"/>
      <c r="E199" s="468"/>
      <c r="F199" s="468"/>
      <c r="G199" s="468"/>
      <c r="H199" s="469"/>
      <c r="I199" s="468"/>
      <c r="J199" s="468"/>
    </row>
    <row r="200" ht="15.75" customHeight="1">
      <c r="A200" s="467"/>
      <c r="B200" s="468"/>
      <c r="C200" s="468"/>
      <c r="D200" s="468"/>
      <c r="E200" s="468"/>
      <c r="F200" s="468"/>
      <c r="G200" s="468"/>
      <c r="H200" s="469"/>
      <c r="I200" s="468"/>
      <c r="J200" s="468"/>
    </row>
    <row r="201" ht="15.75" customHeight="1">
      <c r="A201" s="467"/>
      <c r="B201" s="468"/>
      <c r="C201" s="468"/>
      <c r="D201" s="468"/>
      <c r="E201" s="468"/>
      <c r="F201" s="468"/>
      <c r="G201" s="468"/>
      <c r="H201" s="469"/>
      <c r="I201" s="468"/>
      <c r="J201" s="468"/>
    </row>
    <row r="202" ht="15.75" customHeight="1">
      <c r="A202" s="467"/>
      <c r="B202" s="468"/>
      <c r="C202" s="468"/>
      <c r="D202" s="468"/>
      <c r="E202" s="468"/>
      <c r="F202" s="468"/>
      <c r="G202" s="468"/>
      <c r="H202" s="469"/>
      <c r="I202" s="468"/>
      <c r="J202" s="468"/>
    </row>
    <row r="203" ht="15.75" customHeight="1">
      <c r="A203" s="467"/>
      <c r="B203" s="468"/>
      <c r="C203" s="468"/>
      <c r="D203" s="468"/>
      <c r="E203" s="468"/>
      <c r="F203" s="468"/>
      <c r="G203" s="468"/>
      <c r="H203" s="469"/>
      <c r="I203" s="468"/>
      <c r="J203" s="468"/>
    </row>
    <row r="204" ht="15.75" customHeight="1">
      <c r="A204" s="467"/>
      <c r="B204" s="468"/>
      <c r="C204" s="468"/>
      <c r="D204" s="468"/>
      <c r="E204" s="468"/>
      <c r="F204" s="468"/>
      <c r="G204" s="468"/>
      <c r="H204" s="469"/>
      <c r="I204" s="468"/>
      <c r="J204" s="468"/>
    </row>
    <row r="205" ht="15.75" customHeight="1">
      <c r="A205" s="467"/>
      <c r="B205" s="468"/>
      <c r="C205" s="468"/>
      <c r="D205" s="468"/>
      <c r="E205" s="468"/>
      <c r="F205" s="468"/>
      <c r="G205" s="468"/>
      <c r="H205" s="469"/>
      <c r="I205" s="468"/>
      <c r="J205" s="468"/>
    </row>
    <row r="206" ht="15.75" customHeight="1">
      <c r="A206" s="467"/>
      <c r="B206" s="468"/>
      <c r="C206" s="468"/>
      <c r="D206" s="468"/>
      <c r="E206" s="468"/>
      <c r="F206" s="468"/>
      <c r="G206" s="468"/>
      <c r="H206" s="469"/>
      <c r="I206" s="468"/>
      <c r="J206" s="468"/>
    </row>
    <row r="207" ht="15.75" customHeight="1">
      <c r="A207" s="467"/>
      <c r="B207" s="468"/>
      <c r="C207" s="468"/>
      <c r="D207" s="468"/>
      <c r="E207" s="468"/>
      <c r="F207" s="468"/>
      <c r="G207" s="468"/>
      <c r="H207" s="469"/>
      <c r="I207" s="468"/>
      <c r="J207" s="468"/>
    </row>
    <row r="208" ht="15.75" customHeight="1">
      <c r="A208" s="467"/>
      <c r="B208" s="468"/>
      <c r="C208" s="468"/>
      <c r="D208" s="468"/>
      <c r="E208" s="468"/>
      <c r="F208" s="468"/>
      <c r="G208" s="468"/>
      <c r="H208" s="469"/>
      <c r="I208" s="468"/>
      <c r="J208" s="468"/>
    </row>
    <row r="209" ht="15.75" customHeight="1">
      <c r="A209" s="467"/>
      <c r="B209" s="468"/>
      <c r="C209" s="468"/>
      <c r="D209" s="468"/>
      <c r="E209" s="468"/>
      <c r="F209" s="468"/>
      <c r="G209" s="468"/>
      <c r="H209" s="469"/>
      <c r="I209" s="468"/>
      <c r="J209" s="468"/>
    </row>
    <row r="210" ht="15.75" customHeight="1">
      <c r="A210" s="467"/>
      <c r="B210" s="468"/>
      <c r="C210" s="468"/>
      <c r="D210" s="468"/>
      <c r="E210" s="468"/>
      <c r="F210" s="468"/>
      <c r="G210" s="468"/>
      <c r="H210" s="469"/>
      <c r="I210" s="468"/>
      <c r="J210" s="468"/>
    </row>
    <row r="211" ht="15.75" customHeight="1">
      <c r="A211" s="467"/>
      <c r="B211" s="468"/>
      <c r="C211" s="468"/>
      <c r="D211" s="468"/>
      <c r="E211" s="468"/>
      <c r="F211" s="468"/>
      <c r="G211" s="468"/>
      <c r="H211" s="469"/>
      <c r="I211" s="468"/>
      <c r="J211" s="468"/>
    </row>
    <row r="212" ht="15.75" customHeight="1">
      <c r="A212" s="467"/>
      <c r="B212" s="468"/>
      <c r="C212" s="468"/>
      <c r="D212" s="468"/>
      <c r="E212" s="468"/>
      <c r="F212" s="468"/>
      <c r="G212" s="468"/>
      <c r="H212" s="469"/>
      <c r="I212" s="468"/>
      <c r="J212" s="468"/>
    </row>
    <row r="213" ht="15.75" customHeight="1">
      <c r="A213" s="467"/>
      <c r="B213" s="468"/>
      <c r="C213" s="468"/>
      <c r="D213" s="468"/>
      <c r="E213" s="468"/>
      <c r="F213" s="468"/>
      <c r="G213" s="468"/>
      <c r="H213" s="469"/>
      <c r="I213" s="468"/>
      <c r="J213" s="468"/>
    </row>
    <row r="214" ht="15.75" customHeight="1">
      <c r="A214" s="467"/>
      <c r="B214" s="468"/>
      <c r="C214" s="468"/>
      <c r="D214" s="468"/>
      <c r="E214" s="468"/>
      <c r="F214" s="468"/>
      <c r="G214" s="468"/>
      <c r="H214" s="469"/>
      <c r="I214" s="468"/>
      <c r="J214" s="468"/>
    </row>
    <row r="215" ht="15.75" customHeight="1">
      <c r="A215" s="467"/>
      <c r="B215" s="468"/>
      <c r="C215" s="468"/>
      <c r="D215" s="468"/>
      <c r="E215" s="468"/>
      <c r="F215" s="468"/>
      <c r="G215" s="468"/>
      <c r="H215" s="469"/>
      <c r="I215" s="468"/>
      <c r="J215" s="468"/>
    </row>
    <row r="216" ht="15.75" customHeight="1">
      <c r="A216" s="467"/>
      <c r="B216" s="468"/>
      <c r="C216" s="468"/>
      <c r="D216" s="468"/>
      <c r="E216" s="468"/>
      <c r="F216" s="468"/>
      <c r="G216" s="468"/>
      <c r="H216" s="469"/>
      <c r="I216" s="468"/>
      <c r="J216" s="468"/>
    </row>
    <row r="217" ht="15.75" customHeight="1">
      <c r="A217" s="467"/>
      <c r="B217" s="468"/>
      <c r="C217" s="468"/>
      <c r="D217" s="468"/>
      <c r="E217" s="468"/>
      <c r="F217" s="468"/>
      <c r="G217" s="468"/>
      <c r="H217" s="469"/>
      <c r="I217" s="468"/>
      <c r="J217" s="468"/>
    </row>
    <row r="218" ht="15.75" customHeight="1">
      <c r="A218" s="467"/>
      <c r="B218" s="468"/>
      <c r="C218" s="468"/>
      <c r="D218" s="468"/>
      <c r="E218" s="468"/>
      <c r="F218" s="468"/>
      <c r="G218" s="468"/>
      <c r="H218" s="469"/>
      <c r="I218" s="468"/>
      <c r="J218" s="468"/>
    </row>
    <row r="219" ht="15.75" customHeight="1">
      <c r="A219" s="467"/>
      <c r="B219" s="468"/>
      <c r="C219" s="468"/>
      <c r="D219" s="468"/>
      <c r="E219" s="468"/>
      <c r="F219" s="468"/>
      <c r="G219" s="468"/>
      <c r="H219" s="469"/>
      <c r="I219" s="468"/>
      <c r="J219" s="468"/>
    </row>
    <row r="220" ht="15.75" customHeight="1">
      <c r="A220" s="467"/>
      <c r="B220" s="468"/>
      <c r="C220" s="468"/>
      <c r="D220" s="468"/>
      <c r="E220" s="468"/>
      <c r="F220" s="468"/>
      <c r="G220" s="468"/>
      <c r="H220" s="469"/>
      <c r="I220" s="468"/>
      <c r="J220" s="468"/>
    </row>
    <row r="221" ht="15.75" customHeight="1">
      <c r="A221" s="467"/>
      <c r="B221" s="468"/>
      <c r="C221" s="468"/>
      <c r="D221" s="468"/>
      <c r="E221" s="468"/>
      <c r="F221" s="468"/>
      <c r="G221" s="468"/>
      <c r="H221" s="469"/>
      <c r="I221" s="468"/>
      <c r="J221" s="468"/>
    </row>
    <row r="222" ht="15.75" customHeight="1">
      <c r="A222" s="467"/>
      <c r="B222" s="468"/>
      <c r="C222" s="468"/>
      <c r="D222" s="468"/>
      <c r="E222" s="468"/>
      <c r="F222" s="468"/>
      <c r="G222" s="468"/>
      <c r="H222" s="469"/>
      <c r="I222" s="468"/>
      <c r="J222" s="468"/>
    </row>
    <row r="223" ht="15.75" customHeight="1">
      <c r="A223" s="467"/>
      <c r="B223" s="468"/>
      <c r="C223" s="468"/>
      <c r="D223" s="468"/>
      <c r="E223" s="468"/>
      <c r="F223" s="468"/>
      <c r="G223" s="468"/>
      <c r="H223" s="469"/>
      <c r="I223" s="468"/>
      <c r="J223" s="468"/>
    </row>
    <row r="224" ht="15.75" customHeight="1">
      <c r="A224" s="467"/>
      <c r="B224" s="468"/>
      <c r="C224" s="468"/>
      <c r="D224" s="468"/>
      <c r="E224" s="468"/>
      <c r="F224" s="468"/>
      <c r="G224" s="468"/>
      <c r="H224" s="469"/>
      <c r="I224" s="468"/>
      <c r="J224" s="468"/>
    </row>
    <row r="225" ht="15.75" customHeight="1">
      <c r="A225" s="467"/>
      <c r="B225" s="468"/>
      <c r="C225" s="468"/>
      <c r="D225" s="468"/>
      <c r="E225" s="468"/>
      <c r="F225" s="468"/>
      <c r="G225" s="468"/>
      <c r="H225" s="469"/>
      <c r="I225" s="468"/>
      <c r="J225" s="468"/>
    </row>
    <row r="226" ht="15.75" customHeight="1">
      <c r="A226" s="467"/>
      <c r="B226" s="468"/>
      <c r="C226" s="468"/>
      <c r="D226" s="468"/>
      <c r="E226" s="468"/>
      <c r="F226" s="468"/>
      <c r="G226" s="468"/>
      <c r="H226" s="469"/>
      <c r="I226" s="468"/>
      <c r="J226" s="468"/>
    </row>
    <row r="227" ht="15.75" customHeight="1">
      <c r="A227" s="467"/>
      <c r="B227" s="468"/>
      <c r="C227" s="468"/>
      <c r="D227" s="468"/>
      <c r="E227" s="468"/>
      <c r="F227" s="468"/>
      <c r="G227" s="468"/>
      <c r="H227" s="469"/>
      <c r="I227" s="468"/>
      <c r="J227" s="468"/>
    </row>
    <row r="228" ht="15.75" customHeight="1">
      <c r="A228" s="467"/>
      <c r="B228" s="468"/>
      <c r="C228" s="468"/>
      <c r="D228" s="468"/>
      <c r="E228" s="468"/>
      <c r="F228" s="468"/>
      <c r="G228" s="468"/>
      <c r="H228" s="469"/>
      <c r="I228" s="468"/>
      <c r="J228" s="468"/>
    </row>
    <row r="229" ht="15.75" customHeight="1">
      <c r="A229" s="467"/>
      <c r="B229" s="468"/>
      <c r="C229" s="468"/>
      <c r="D229" s="468"/>
      <c r="E229" s="468"/>
      <c r="F229" s="468"/>
      <c r="G229" s="468"/>
      <c r="H229" s="469"/>
      <c r="I229" s="468"/>
      <c r="J229" s="468"/>
    </row>
    <row r="230" ht="15.75" customHeight="1">
      <c r="A230" s="467"/>
      <c r="B230" s="468"/>
      <c r="C230" s="468"/>
      <c r="D230" s="468"/>
      <c r="E230" s="468"/>
      <c r="F230" s="468"/>
      <c r="G230" s="468"/>
      <c r="H230" s="469"/>
      <c r="I230" s="468"/>
      <c r="J230" s="468"/>
    </row>
    <row r="231" ht="15.75" customHeight="1">
      <c r="A231" s="467"/>
      <c r="B231" s="468"/>
      <c r="C231" s="468"/>
      <c r="D231" s="468"/>
      <c r="E231" s="468"/>
      <c r="F231" s="468"/>
      <c r="G231" s="468"/>
      <c r="H231" s="469"/>
      <c r="I231" s="468"/>
      <c r="J231" s="468"/>
    </row>
    <row r="232" ht="15.75" customHeight="1">
      <c r="A232" s="467"/>
      <c r="B232" s="468"/>
      <c r="C232" s="468"/>
      <c r="D232" s="468"/>
      <c r="E232" s="468"/>
      <c r="F232" s="468"/>
      <c r="G232" s="468"/>
      <c r="H232" s="469"/>
      <c r="I232" s="468"/>
      <c r="J232" s="468"/>
    </row>
    <row r="233" ht="15.75" customHeight="1">
      <c r="A233" s="467"/>
      <c r="B233" s="468"/>
      <c r="C233" s="468"/>
      <c r="D233" s="468"/>
      <c r="E233" s="468"/>
      <c r="F233" s="468"/>
      <c r="G233" s="468"/>
      <c r="H233" s="469"/>
      <c r="I233" s="468"/>
      <c r="J233" s="468"/>
    </row>
    <row r="234" ht="15.75" customHeight="1">
      <c r="A234" s="467"/>
      <c r="B234" s="468"/>
      <c r="C234" s="468"/>
      <c r="D234" s="468"/>
      <c r="E234" s="468"/>
      <c r="F234" s="468"/>
      <c r="G234" s="468"/>
      <c r="H234" s="469"/>
      <c r="I234" s="468"/>
      <c r="J234" s="468"/>
    </row>
    <row r="235" ht="15.75" customHeight="1">
      <c r="A235" s="467"/>
      <c r="B235" s="468"/>
      <c r="C235" s="468"/>
      <c r="D235" s="468"/>
      <c r="E235" s="468"/>
      <c r="F235" s="468"/>
      <c r="G235" s="468"/>
      <c r="H235" s="469"/>
      <c r="I235" s="468"/>
      <c r="J235" s="468"/>
    </row>
    <row r="236" ht="15.75" customHeight="1">
      <c r="A236" s="467"/>
      <c r="B236" s="468"/>
      <c r="C236" s="468"/>
      <c r="D236" s="468"/>
      <c r="E236" s="468"/>
      <c r="F236" s="468"/>
      <c r="G236" s="468"/>
      <c r="H236" s="469"/>
      <c r="I236" s="468"/>
      <c r="J236" s="468"/>
    </row>
    <row r="237" ht="15.75" customHeight="1">
      <c r="A237" s="467"/>
      <c r="B237" s="468"/>
      <c r="C237" s="468"/>
      <c r="D237" s="468"/>
      <c r="E237" s="468"/>
      <c r="F237" s="468"/>
      <c r="G237" s="468"/>
      <c r="H237" s="469"/>
      <c r="I237" s="468"/>
      <c r="J237" s="468"/>
    </row>
    <row r="238" ht="15.75" customHeight="1">
      <c r="A238" s="467"/>
      <c r="B238" s="468"/>
      <c r="C238" s="468"/>
      <c r="D238" s="468"/>
      <c r="E238" s="468"/>
      <c r="F238" s="468"/>
      <c r="G238" s="468"/>
      <c r="H238" s="469"/>
      <c r="I238" s="468"/>
      <c r="J238" s="468"/>
    </row>
    <row r="239" ht="15.75" customHeight="1">
      <c r="A239" s="467"/>
      <c r="B239" s="468"/>
      <c r="C239" s="468"/>
      <c r="D239" s="468"/>
      <c r="E239" s="468"/>
      <c r="F239" s="468"/>
      <c r="G239" s="468"/>
      <c r="H239" s="469"/>
      <c r="I239" s="468"/>
      <c r="J239" s="468"/>
    </row>
    <row r="240" ht="15.75" customHeight="1">
      <c r="A240" s="467"/>
      <c r="B240" s="468"/>
      <c r="C240" s="468"/>
      <c r="D240" s="468"/>
      <c r="E240" s="468"/>
      <c r="F240" s="468"/>
      <c r="G240" s="468"/>
      <c r="H240" s="469"/>
      <c r="I240" s="468"/>
      <c r="J240" s="468"/>
    </row>
    <row r="241" ht="15.75" customHeight="1">
      <c r="A241" s="467"/>
      <c r="B241" s="468"/>
      <c r="C241" s="468"/>
      <c r="D241" s="468"/>
      <c r="E241" s="468"/>
      <c r="F241" s="468"/>
      <c r="G241" s="468"/>
      <c r="H241" s="469"/>
      <c r="I241" s="468"/>
      <c r="J241" s="468"/>
    </row>
    <row r="242" ht="15.75" customHeight="1">
      <c r="A242" s="467"/>
      <c r="B242" s="468"/>
      <c r="C242" s="468"/>
      <c r="D242" s="468"/>
      <c r="E242" s="468"/>
      <c r="F242" s="468"/>
      <c r="G242" s="468"/>
      <c r="H242" s="469"/>
      <c r="I242" s="468"/>
      <c r="J242" s="468"/>
    </row>
    <row r="243" ht="15.75" customHeight="1">
      <c r="A243" s="467"/>
      <c r="B243" s="468"/>
      <c r="C243" s="468"/>
      <c r="D243" s="468"/>
      <c r="E243" s="468"/>
      <c r="F243" s="468"/>
      <c r="G243" s="468"/>
      <c r="H243" s="469"/>
      <c r="I243" s="468"/>
      <c r="J243" s="468"/>
    </row>
    <row r="244" ht="15.75" customHeight="1">
      <c r="A244" s="467"/>
      <c r="B244" s="468"/>
      <c r="C244" s="468"/>
      <c r="D244" s="468"/>
      <c r="E244" s="468"/>
      <c r="F244" s="468"/>
      <c r="G244" s="468"/>
      <c r="H244" s="469"/>
      <c r="I244" s="468"/>
      <c r="J244" s="468"/>
    </row>
    <row r="245" ht="15.75" customHeight="1">
      <c r="A245" s="467"/>
      <c r="B245" s="468"/>
      <c r="C245" s="468"/>
      <c r="D245" s="468"/>
      <c r="E245" s="468"/>
      <c r="F245" s="468"/>
      <c r="G245" s="468"/>
      <c r="H245" s="469"/>
      <c r="I245" s="468"/>
      <c r="J245" s="468"/>
    </row>
    <row r="246" ht="15.75" customHeight="1">
      <c r="A246" s="467"/>
      <c r="B246" s="468"/>
      <c r="C246" s="468"/>
      <c r="D246" s="468"/>
      <c r="E246" s="468"/>
      <c r="F246" s="468"/>
      <c r="G246" s="468"/>
      <c r="H246" s="469"/>
      <c r="I246" s="468"/>
      <c r="J246" s="468"/>
    </row>
    <row r="247" ht="15.75" customHeight="1">
      <c r="A247" s="467"/>
      <c r="B247" s="468"/>
      <c r="C247" s="468"/>
      <c r="D247" s="468"/>
      <c r="E247" s="468"/>
      <c r="F247" s="468"/>
      <c r="G247" s="468"/>
      <c r="H247" s="469"/>
      <c r="I247" s="468"/>
      <c r="J247" s="468"/>
    </row>
    <row r="248" ht="15.75" customHeight="1">
      <c r="A248" s="467"/>
      <c r="B248" s="468"/>
      <c r="C248" s="468"/>
      <c r="D248" s="468"/>
      <c r="E248" s="468"/>
      <c r="F248" s="468"/>
      <c r="G248" s="468"/>
      <c r="H248" s="469"/>
      <c r="I248" s="468"/>
      <c r="J248" s="468"/>
    </row>
    <row r="249" ht="15.75" customHeight="1">
      <c r="A249" s="467"/>
      <c r="B249" s="468"/>
      <c r="C249" s="468"/>
      <c r="D249" s="468"/>
      <c r="E249" s="468"/>
      <c r="F249" s="468"/>
      <c r="G249" s="468"/>
      <c r="H249" s="469"/>
      <c r="I249" s="468"/>
      <c r="J249" s="468"/>
    </row>
    <row r="250" ht="15.75" customHeight="1">
      <c r="A250" s="467"/>
      <c r="B250" s="468"/>
      <c r="C250" s="468"/>
      <c r="D250" s="468"/>
      <c r="E250" s="468"/>
      <c r="F250" s="468"/>
      <c r="G250" s="468"/>
      <c r="H250" s="469"/>
      <c r="I250" s="468"/>
      <c r="J250" s="468"/>
    </row>
    <row r="251" ht="15.75" customHeight="1">
      <c r="A251" s="467"/>
      <c r="B251" s="468"/>
      <c r="C251" s="468"/>
      <c r="D251" s="468"/>
      <c r="E251" s="468"/>
      <c r="F251" s="468"/>
      <c r="G251" s="468"/>
      <c r="H251" s="469"/>
      <c r="I251" s="468"/>
      <c r="J251" s="468"/>
    </row>
    <row r="252" ht="15.75" customHeight="1">
      <c r="A252" s="467"/>
      <c r="B252" s="468"/>
      <c r="C252" s="468"/>
      <c r="D252" s="468"/>
      <c r="E252" s="468"/>
      <c r="F252" s="468"/>
      <c r="G252" s="468"/>
      <c r="H252" s="469"/>
      <c r="I252" s="468"/>
      <c r="J252" s="468"/>
    </row>
    <row r="253" ht="15.75" customHeight="1">
      <c r="A253" s="467"/>
      <c r="B253" s="468"/>
      <c r="C253" s="468"/>
      <c r="D253" s="468"/>
      <c r="E253" s="468"/>
      <c r="F253" s="468"/>
      <c r="G253" s="468"/>
      <c r="H253" s="469"/>
      <c r="I253" s="468"/>
      <c r="J253" s="468"/>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A2"/>
    <mergeCell ref="B7:B10"/>
    <mergeCell ref="C7:C10"/>
    <mergeCell ref="D7:D10"/>
    <mergeCell ref="E7:E10"/>
    <mergeCell ref="I8:I10"/>
    <mergeCell ref="B13:B16"/>
    <mergeCell ref="I13:I16"/>
    <mergeCell ref="A37:J39"/>
    <mergeCell ref="A41:J41"/>
    <mergeCell ref="D13:D16"/>
    <mergeCell ref="E13:E16"/>
    <mergeCell ref="I17:I26"/>
    <mergeCell ref="B23:B24"/>
    <mergeCell ref="D23:D24"/>
    <mergeCell ref="E23:E24"/>
    <mergeCell ref="I31:I33"/>
  </mergeCells>
  <dataValidations>
    <dataValidation type="list" allowBlank="1" sqref="F43:F53">
      <formula1>Materials!$I$6:$I$189</formula1>
    </dataValidation>
  </dataValidations>
  <hyperlinks>
    <hyperlink display="Constructions and custom projects can be built up from a range of items using &quot;custom&quot; and then entering items as per the &quot;materials&quot; tab" location="Materials!A1" ref="B2"/>
    <hyperlink display="For custom build projects and constructions, please enter the details above and then compile a list of materials from the materials tab which can be entered into the Calculator as items associated with the custom project (as an inventory item). See the tutorial video at https://youtu.be/3rWsT6NiKOw " location="Materials!A1" ref="A37"/>
  </hyperlin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44.57"/>
    <col customWidth="1" min="2" max="2" width="44.29"/>
    <col customWidth="1" min="3" max="3" width="20.43"/>
    <col customWidth="1" min="4" max="4" width="18.71"/>
    <col customWidth="1" min="5" max="5" width="21.0"/>
    <col customWidth="1" min="6" max="6" width="64.29"/>
  </cols>
  <sheetData>
    <row r="1" ht="28.5" customHeight="1">
      <c r="A1" s="140" t="s">
        <v>18</v>
      </c>
      <c r="B1" s="141" t="s">
        <v>564</v>
      </c>
      <c r="C1" s="142"/>
      <c r="D1" s="142"/>
      <c r="E1" s="142"/>
      <c r="F1" s="142"/>
    </row>
    <row r="2" ht="12.75" customHeight="1">
      <c r="A2" s="96"/>
      <c r="B2" s="142"/>
      <c r="C2" s="142"/>
      <c r="D2" s="271"/>
      <c r="E2" s="271"/>
      <c r="F2" s="271"/>
    </row>
    <row r="3" ht="68.25" customHeight="1">
      <c r="A3" s="151" t="s">
        <v>118</v>
      </c>
      <c r="B3" s="152"/>
      <c r="C3" s="152"/>
      <c r="D3" s="153"/>
      <c r="E3" s="154"/>
      <c r="F3" s="155"/>
    </row>
    <row r="4">
      <c r="A4" s="470" t="s">
        <v>89</v>
      </c>
      <c r="B4" s="470" t="s">
        <v>122</v>
      </c>
      <c r="C4" s="470" t="s">
        <v>123</v>
      </c>
      <c r="D4" s="471" t="s">
        <v>565</v>
      </c>
      <c r="E4" s="471" t="s">
        <v>566</v>
      </c>
      <c r="F4" s="471" t="s">
        <v>92</v>
      </c>
    </row>
    <row r="5" ht="12.75" customHeight="1">
      <c r="A5" s="472" t="s">
        <v>567</v>
      </c>
      <c r="B5" s="473"/>
      <c r="C5" s="473"/>
      <c r="D5" s="472"/>
      <c r="E5" s="472"/>
      <c r="F5" s="472"/>
    </row>
    <row r="6" ht="12.75" customHeight="1">
      <c r="A6" s="474"/>
      <c r="B6" s="475" t="s">
        <v>568</v>
      </c>
      <c r="C6" s="475" t="s">
        <v>569</v>
      </c>
      <c r="D6" s="476"/>
      <c r="E6" s="476"/>
      <c r="F6" s="477" t="s">
        <v>570</v>
      </c>
    </row>
    <row r="7" ht="12.75" customHeight="1">
      <c r="A7" s="478"/>
      <c r="B7" s="479" t="s">
        <v>571</v>
      </c>
      <c r="C7" s="479" t="s">
        <v>569</v>
      </c>
      <c r="D7" s="480"/>
      <c r="E7" s="480"/>
      <c r="F7" s="39"/>
    </row>
    <row r="8" ht="12.75" customHeight="1">
      <c r="A8" s="478"/>
      <c r="B8" s="479" t="s">
        <v>572</v>
      </c>
      <c r="C8" s="479" t="s">
        <v>569</v>
      </c>
      <c r="D8" s="480"/>
      <c r="E8" s="480"/>
      <c r="F8" s="39"/>
    </row>
    <row r="9" ht="12.75" customHeight="1">
      <c r="A9" s="478"/>
      <c r="B9" s="479" t="s">
        <v>573</v>
      </c>
      <c r="C9" s="479" t="s">
        <v>569</v>
      </c>
      <c r="D9" s="480"/>
      <c r="E9" s="480"/>
      <c r="F9" s="39"/>
    </row>
    <row r="10" ht="12.75" customHeight="1">
      <c r="A10" s="478"/>
      <c r="B10" s="479" t="s">
        <v>574</v>
      </c>
      <c r="C10" s="479" t="s">
        <v>569</v>
      </c>
      <c r="D10" s="480"/>
      <c r="E10" s="480"/>
      <c r="F10" s="39"/>
    </row>
    <row r="11" ht="12.75" customHeight="1">
      <c r="A11" s="478"/>
      <c r="B11" s="479" t="s">
        <v>575</v>
      </c>
      <c r="C11" s="479" t="s">
        <v>569</v>
      </c>
      <c r="D11" s="480"/>
      <c r="E11" s="480"/>
      <c r="F11" s="39"/>
    </row>
    <row r="12" ht="12.75" customHeight="1">
      <c r="A12" s="479"/>
      <c r="B12" s="479" t="s">
        <v>576</v>
      </c>
      <c r="C12" s="479" t="s">
        <v>569</v>
      </c>
      <c r="D12" s="480"/>
      <c r="E12" s="480"/>
      <c r="F12" s="39"/>
    </row>
    <row r="13" ht="12.75" customHeight="1">
      <c r="A13" s="479"/>
      <c r="B13" s="479" t="s">
        <v>577</v>
      </c>
      <c r="C13" s="479" t="s">
        <v>569</v>
      </c>
      <c r="D13" s="480"/>
      <c r="E13" s="480"/>
      <c r="F13" s="39"/>
    </row>
    <row r="14" ht="12.75" customHeight="1">
      <c r="A14" s="479"/>
      <c r="B14" s="479" t="s">
        <v>578</v>
      </c>
      <c r="C14" s="479" t="s">
        <v>569</v>
      </c>
      <c r="D14" s="480"/>
      <c r="E14" s="480"/>
      <c r="F14" s="39"/>
    </row>
    <row r="15" ht="12.75" customHeight="1">
      <c r="A15" s="479"/>
      <c r="B15" s="479" t="s">
        <v>579</v>
      </c>
      <c r="C15" s="479" t="s">
        <v>569</v>
      </c>
      <c r="D15" s="480"/>
      <c r="E15" s="480"/>
      <c r="F15" s="39"/>
    </row>
    <row r="16" ht="12.75" customHeight="1">
      <c r="A16" s="478"/>
      <c r="B16" s="479" t="s">
        <v>580</v>
      </c>
      <c r="C16" s="479" t="s">
        <v>569</v>
      </c>
      <c r="D16" s="480"/>
      <c r="E16" s="480"/>
      <c r="F16" s="39"/>
    </row>
    <row r="17" ht="12.75" customHeight="1">
      <c r="A17" s="479"/>
      <c r="B17" s="479" t="s">
        <v>581</v>
      </c>
      <c r="C17" s="479" t="s">
        <v>569</v>
      </c>
      <c r="D17" s="480"/>
      <c r="E17" s="480"/>
      <c r="F17" s="39"/>
    </row>
    <row r="18" ht="12.75" customHeight="1">
      <c r="A18" s="479"/>
      <c r="B18" s="479" t="s">
        <v>582</v>
      </c>
      <c r="C18" s="479" t="s">
        <v>569</v>
      </c>
      <c r="D18" s="480"/>
      <c r="E18" s="480"/>
      <c r="F18" s="39"/>
    </row>
    <row r="19" ht="12.75" customHeight="1">
      <c r="A19" s="348"/>
      <c r="B19" s="348" t="s">
        <v>583</v>
      </c>
      <c r="C19" s="348" t="s">
        <v>569</v>
      </c>
      <c r="D19" s="481"/>
      <c r="E19" s="481"/>
      <c r="F19" s="42"/>
    </row>
    <row r="20" ht="12.75" customHeight="1">
      <c r="A20" s="183" t="s">
        <v>584</v>
      </c>
      <c r="B20" s="185"/>
      <c r="C20" s="185"/>
      <c r="D20" s="186"/>
      <c r="E20" s="186"/>
      <c r="F20" s="186"/>
    </row>
    <row r="21" ht="12.75" customHeight="1">
      <c r="A21" s="474"/>
      <c r="B21" s="475" t="s">
        <v>585</v>
      </c>
      <c r="C21" s="475" t="s">
        <v>569</v>
      </c>
      <c r="D21" s="476"/>
      <c r="E21" s="476"/>
      <c r="F21" s="482" t="s">
        <v>586</v>
      </c>
    </row>
    <row r="22" ht="12.75" customHeight="1">
      <c r="A22" s="479"/>
      <c r="B22" s="479" t="s">
        <v>587</v>
      </c>
      <c r="C22" s="479" t="s">
        <v>569</v>
      </c>
      <c r="D22" s="480"/>
      <c r="E22" s="480"/>
      <c r="F22" s="135"/>
    </row>
    <row r="23" ht="12.75" customHeight="1">
      <c r="A23" s="479"/>
      <c r="B23" s="479" t="s">
        <v>588</v>
      </c>
      <c r="C23" s="479" t="s">
        <v>569</v>
      </c>
      <c r="D23" s="480"/>
      <c r="E23" s="480"/>
      <c r="F23" s="135"/>
    </row>
    <row r="24" ht="12.75" customHeight="1">
      <c r="A24" s="348"/>
      <c r="B24" s="348" t="s">
        <v>589</v>
      </c>
      <c r="C24" s="348" t="s">
        <v>569</v>
      </c>
      <c r="D24" s="481"/>
      <c r="E24" s="481"/>
      <c r="F24" s="135"/>
    </row>
    <row r="25" ht="15.75" customHeight="1">
      <c r="A25" s="183" t="s">
        <v>590</v>
      </c>
      <c r="B25" s="483"/>
      <c r="C25" s="483"/>
      <c r="D25" s="484"/>
      <c r="E25" s="484"/>
      <c r="F25" s="484"/>
    </row>
    <row r="26" ht="12.75" customHeight="1">
      <c r="A26" s="331"/>
      <c r="B26" s="287" t="s">
        <v>591</v>
      </c>
      <c r="C26" s="287" t="s">
        <v>569</v>
      </c>
      <c r="D26" s="352"/>
      <c r="E26" s="352"/>
      <c r="F26" s="485" t="s">
        <v>592</v>
      </c>
    </row>
    <row r="27" ht="12.75" customHeight="1">
      <c r="A27" s="361"/>
      <c r="B27" s="293" t="s">
        <v>593</v>
      </c>
      <c r="C27" s="293" t="s">
        <v>569</v>
      </c>
      <c r="D27" s="355"/>
      <c r="E27" s="355"/>
      <c r="F27" s="39"/>
    </row>
    <row r="28" ht="12.75" customHeight="1">
      <c r="A28" s="361"/>
      <c r="B28" s="293" t="s">
        <v>594</v>
      </c>
      <c r="C28" s="293" t="s">
        <v>569</v>
      </c>
      <c r="D28" s="355"/>
      <c r="E28" s="355"/>
      <c r="F28" s="39"/>
    </row>
    <row r="29" ht="12.75" customHeight="1">
      <c r="A29" s="361"/>
      <c r="B29" s="293" t="s">
        <v>595</v>
      </c>
      <c r="C29" s="293" t="s">
        <v>569</v>
      </c>
      <c r="D29" s="355"/>
      <c r="E29" s="355"/>
      <c r="F29" s="39"/>
    </row>
    <row r="30" ht="12.75" customHeight="1">
      <c r="A30" s="361"/>
      <c r="B30" s="293" t="s">
        <v>596</v>
      </c>
      <c r="C30" s="293" t="s">
        <v>569</v>
      </c>
      <c r="D30" s="355"/>
      <c r="E30" s="355"/>
      <c r="F30" s="39"/>
    </row>
    <row r="31" ht="12.75" customHeight="1">
      <c r="A31" s="361"/>
      <c r="B31" s="293" t="s">
        <v>597</v>
      </c>
      <c r="C31" s="293" t="s">
        <v>569</v>
      </c>
      <c r="D31" s="355"/>
      <c r="E31" s="355"/>
      <c r="F31" s="39"/>
    </row>
    <row r="32" ht="12.75" customHeight="1">
      <c r="A32" s="361"/>
      <c r="B32" s="293" t="s">
        <v>598</v>
      </c>
      <c r="C32" s="293" t="s">
        <v>569</v>
      </c>
      <c r="D32" s="355"/>
      <c r="E32" s="355"/>
      <c r="F32" s="39"/>
    </row>
    <row r="33" ht="12.75" customHeight="1">
      <c r="A33" s="361"/>
      <c r="B33" s="293" t="s">
        <v>599</v>
      </c>
      <c r="C33" s="293" t="s">
        <v>569</v>
      </c>
      <c r="D33" s="355"/>
      <c r="E33" s="355"/>
      <c r="F33" s="39"/>
    </row>
    <row r="34" ht="12.75" customHeight="1">
      <c r="A34" s="361"/>
      <c r="B34" s="293" t="s">
        <v>600</v>
      </c>
      <c r="C34" s="293" t="s">
        <v>569</v>
      </c>
      <c r="D34" s="355"/>
      <c r="E34" s="355"/>
      <c r="F34" s="39"/>
    </row>
    <row r="35" ht="12.75" customHeight="1">
      <c r="A35" s="361"/>
      <c r="B35" s="293" t="s">
        <v>601</v>
      </c>
      <c r="C35" s="293" t="s">
        <v>569</v>
      </c>
      <c r="D35" s="355"/>
      <c r="E35" s="355"/>
      <c r="F35" s="39"/>
    </row>
    <row r="36" ht="12.75" customHeight="1">
      <c r="A36" s="361"/>
      <c r="B36" s="293" t="s">
        <v>602</v>
      </c>
      <c r="C36" s="293" t="s">
        <v>569</v>
      </c>
      <c r="D36" s="355"/>
      <c r="E36" s="355"/>
      <c r="F36" s="39"/>
    </row>
    <row r="37" ht="12.75" customHeight="1">
      <c r="A37" s="361"/>
      <c r="B37" s="293" t="s">
        <v>603</v>
      </c>
      <c r="C37" s="293" t="s">
        <v>569</v>
      </c>
      <c r="D37" s="355"/>
      <c r="E37" s="355"/>
      <c r="F37" s="39"/>
    </row>
    <row r="38" ht="12.75" customHeight="1">
      <c r="A38" s="361"/>
      <c r="B38" s="293" t="s">
        <v>604</v>
      </c>
      <c r="C38" s="293" t="s">
        <v>569</v>
      </c>
      <c r="D38" s="355"/>
      <c r="E38" s="355"/>
      <c r="F38" s="39"/>
    </row>
    <row r="39" ht="12.75" customHeight="1">
      <c r="A39" s="361"/>
      <c r="B39" s="293" t="s">
        <v>605</v>
      </c>
      <c r="C39" s="293" t="s">
        <v>569</v>
      </c>
      <c r="D39" s="355"/>
      <c r="E39" s="355"/>
      <c r="F39" s="39"/>
    </row>
    <row r="40" ht="12.75" customHeight="1">
      <c r="A40" s="366"/>
      <c r="B40" s="301" t="s">
        <v>606</v>
      </c>
      <c r="C40" s="301"/>
      <c r="D40" s="406"/>
      <c r="E40" s="406"/>
      <c r="F40" s="42"/>
    </row>
    <row r="41" ht="15.75" customHeight="1">
      <c r="A41" s="183" t="s">
        <v>607</v>
      </c>
      <c r="B41" s="483"/>
      <c r="C41" s="483"/>
      <c r="D41" s="484"/>
      <c r="E41" s="484"/>
      <c r="F41" s="484"/>
    </row>
    <row r="42" ht="12.75" customHeight="1">
      <c r="A42" s="486"/>
      <c r="B42" s="287" t="s">
        <v>608</v>
      </c>
      <c r="C42" s="287" t="s">
        <v>609</v>
      </c>
      <c r="D42" s="487"/>
      <c r="E42" s="352"/>
      <c r="F42" s="485" t="s">
        <v>610</v>
      </c>
    </row>
    <row r="43" ht="12.75" customHeight="1">
      <c r="A43" s="488"/>
      <c r="B43" s="293" t="s">
        <v>611</v>
      </c>
      <c r="C43" s="293" t="s">
        <v>609</v>
      </c>
      <c r="D43" s="489"/>
      <c r="E43" s="355"/>
      <c r="F43" s="39"/>
    </row>
    <row r="44" ht="12.75" customHeight="1">
      <c r="A44" s="490"/>
      <c r="B44" s="301" t="s">
        <v>331</v>
      </c>
      <c r="C44" s="301" t="s">
        <v>609</v>
      </c>
      <c r="D44" s="491"/>
      <c r="E44" s="406"/>
      <c r="F44" s="42"/>
    </row>
    <row r="45" ht="15.75" customHeight="1">
      <c r="A45" s="183" t="s">
        <v>612</v>
      </c>
      <c r="B45" s="185"/>
      <c r="C45" s="183"/>
      <c r="D45" s="186"/>
      <c r="E45" s="186"/>
      <c r="F45" s="186"/>
    </row>
    <row r="46" ht="12.75" customHeight="1">
      <c r="A46" s="492" t="s">
        <v>613</v>
      </c>
      <c r="B46" s="475"/>
      <c r="C46" s="475" t="s">
        <v>569</v>
      </c>
      <c r="D46" s="476"/>
      <c r="E46" s="476"/>
      <c r="F46" s="493" t="s">
        <v>614</v>
      </c>
    </row>
    <row r="47" ht="12.75" customHeight="1">
      <c r="A47" s="494" t="s">
        <v>615</v>
      </c>
      <c r="B47" s="479"/>
      <c r="C47" s="479" t="s">
        <v>569</v>
      </c>
      <c r="D47" s="480"/>
      <c r="E47" s="480"/>
      <c r="F47" s="39"/>
    </row>
    <row r="48" ht="12.75" customHeight="1">
      <c r="A48" s="494" t="s">
        <v>616</v>
      </c>
      <c r="B48" s="479"/>
      <c r="C48" s="479" t="s">
        <v>569</v>
      </c>
      <c r="D48" s="480"/>
      <c r="E48" s="480"/>
      <c r="F48" s="39"/>
    </row>
    <row r="49" ht="12.75" customHeight="1">
      <c r="A49" s="494" t="s">
        <v>617</v>
      </c>
      <c r="B49" s="479"/>
      <c r="C49" s="479" t="s">
        <v>569</v>
      </c>
      <c r="D49" s="480"/>
      <c r="E49" s="480"/>
      <c r="F49" s="39"/>
    </row>
    <row r="50" ht="12.75" customHeight="1">
      <c r="A50" s="494" t="s">
        <v>618</v>
      </c>
      <c r="B50" s="479"/>
      <c r="C50" s="479" t="s">
        <v>569</v>
      </c>
      <c r="D50" s="480"/>
      <c r="E50" s="480"/>
      <c r="F50" s="39"/>
    </row>
    <row r="51" ht="12.75" customHeight="1">
      <c r="A51" s="494" t="s">
        <v>619</v>
      </c>
      <c r="B51" s="479"/>
      <c r="C51" s="479" t="s">
        <v>569</v>
      </c>
      <c r="D51" s="480"/>
      <c r="E51" s="480"/>
      <c r="F51" s="39"/>
    </row>
    <row r="52" ht="12.75" customHeight="1">
      <c r="A52" s="494" t="s">
        <v>620</v>
      </c>
      <c r="B52" s="479"/>
      <c r="C52" s="479" t="s">
        <v>569</v>
      </c>
      <c r="D52" s="480"/>
      <c r="E52" s="480"/>
      <c r="F52" s="39"/>
    </row>
    <row r="53" ht="12.75" customHeight="1">
      <c r="A53" s="494" t="s">
        <v>621</v>
      </c>
      <c r="B53" s="479"/>
      <c r="C53" s="479" t="s">
        <v>569</v>
      </c>
      <c r="D53" s="480"/>
      <c r="E53" s="480"/>
      <c r="F53" s="39"/>
    </row>
    <row r="54" ht="12.75" customHeight="1">
      <c r="A54" s="494" t="s">
        <v>622</v>
      </c>
      <c r="B54" s="479"/>
      <c r="C54" s="479" t="s">
        <v>569</v>
      </c>
      <c r="D54" s="480"/>
      <c r="E54" s="480"/>
      <c r="F54" s="39"/>
    </row>
    <row r="55" ht="12.75" customHeight="1">
      <c r="A55" s="495" t="s">
        <v>623</v>
      </c>
      <c r="B55" s="348"/>
      <c r="C55" s="348" t="s">
        <v>569</v>
      </c>
      <c r="D55" s="480"/>
      <c r="E55" s="480"/>
      <c r="F55" s="42"/>
    </row>
    <row r="56" ht="12.75" customHeight="1">
      <c r="A56" s="496" t="s">
        <v>624</v>
      </c>
      <c r="B56" s="497"/>
      <c r="C56" s="497" t="s">
        <v>569</v>
      </c>
      <c r="D56" s="480"/>
      <c r="E56" s="480"/>
      <c r="F56" s="348" t="s">
        <v>625</v>
      </c>
    </row>
    <row r="57" ht="12.75" customHeight="1">
      <c r="A57" s="498" t="s">
        <v>626</v>
      </c>
      <c r="B57" s="499"/>
      <c r="C57" s="499" t="s">
        <v>569</v>
      </c>
      <c r="D57" s="480"/>
      <c r="E57" s="480"/>
      <c r="F57" s="42"/>
    </row>
    <row r="58" ht="12.75" customHeight="1">
      <c r="A58" s="492" t="s">
        <v>627</v>
      </c>
      <c r="B58" s="475"/>
      <c r="C58" s="475" t="s">
        <v>569</v>
      </c>
      <c r="D58" s="480"/>
      <c r="E58" s="480"/>
      <c r="F58" s="348" t="s">
        <v>628</v>
      </c>
    </row>
    <row r="59" ht="12.75" customHeight="1">
      <c r="A59" s="494" t="s">
        <v>629</v>
      </c>
      <c r="B59" s="479"/>
      <c r="C59" s="479" t="s">
        <v>569</v>
      </c>
      <c r="D59" s="480"/>
      <c r="E59" s="480"/>
      <c r="F59" s="39"/>
    </row>
    <row r="60" ht="12.75" customHeight="1">
      <c r="A60" s="495" t="s">
        <v>630</v>
      </c>
      <c r="B60" s="348"/>
      <c r="C60" s="348" t="s">
        <v>569</v>
      </c>
      <c r="D60" s="480"/>
      <c r="E60" s="480"/>
      <c r="F60" s="42"/>
    </row>
    <row r="61" ht="12.75" customHeight="1">
      <c r="A61" s="500" t="s">
        <v>631</v>
      </c>
      <c r="B61" s="500" t="s">
        <v>632</v>
      </c>
      <c r="C61" s="500" t="s">
        <v>569</v>
      </c>
      <c r="D61" s="480"/>
      <c r="E61" s="480"/>
      <c r="F61" s="479" t="s">
        <v>633</v>
      </c>
    </row>
    <row r="62" ht="12.75" customHeight="1">
      <c r="A62" s="493" t="s">
        <v>634</v>
      </c>
      <c r="B62" s="493" t="s">
        <v>635</v>
      </c>
      <c r="C62" s="493" t="s">
        <v>537</v>
      </c>
      <c r="D62" s="480"/>
      <c r="E62" s="480"/>
      <c r="F62" s="501" t="s">
        <v>636</v>
      </c>
    </row>
    <row r="63" ht="12.75" customHeight="1">
      <c r="A63" s="42"/>
      <c r="B63" s="502" t="s">
        <v>637</v>
      </c>
      <c r="C63" s="502" t="s">
        <v>638</v>
      </c>
      <c r="D63" s="481"/>
      <c r="E63" s="481"/>
      <c r="F63" s="42"/>
    </row>
    <row r="64" ht="15.75" customHeight="1">
      <c r="A64" s="183" t="s">
        <v>639</v>
      </c>
      <c r="B64" s="185"/>
      <c r="C64" s="185"/>
      <c r="D64" s="232"/>
      <c r="E64" s="186"/>
      <c r="F64" s="186"/>
    </row>
    <row r="65" ht="46.5" customHeight="1">
      <c r="A65" s="331"/>
      <c r="B65" s="287" t="s">
        <v>640</v>
      </c>
      <c r="C65" s="503" t="s">
        <v>641</v>
      </c>
      <c r="D65" s="352"/>
      <c r="E65" s="352"/>
      <c r="F65" s="504" t="s">
        <v>642</v>
      </c>
    </row>
    <row r="66" ht="52.5" customHeight="1">
      <c r="A66" s="334"/>
      <c r="B66" s="301" t="s">
        <v>643</v>
      </c>
      <c r="C66" s="505" t="s">
        <v>641</v>
      </c>
      <c r="D66" s="406"/>
      <c r="E66" s="406"/>
      <c r="F66" s="42"/>
    </row>
    <row r="67" ht="15.75" customHeight="1">
      <c r="A67" s="183" t="s">
        <v>644</v>
      </c>
      <c r="B67" s="185"/>
      <c r="C67" s="185"/>
      <c r="D67" s="186"/>
      <c r="E67" s="186"/>
      <c r="F67" s="186"/>
    </row>
    <row r="68" ht="12.75" customHeight="1">
      <c r="A68" s="305" t="s">
        <v>645</v>
      </c>
      <c r="B68" s="287" t="s">
        <v>646</v>
      </c>
      <c r="C68" s="287" t="s">
        <v>647</v>
      </c>
      <c r="D68" s="352"/>
      <c r="E68" s="352"/>
      <c r="F68" s="338" t="s">
        <v>130</v>
      </c>
    </row>
    <row r="69" ht="12.75" customHeight="1">
      <c r="A69" s="39"/>
      <c r="B69" s="293" t="s">
        <v>648</v>
      </c>
      <c r="C69" s="293" t="s">
        <v>647</v>
      </c>
      <c r="D69" s="355"/>
      <c r="E69" s="355"/>
      <c r="F69" s="39"/>
    </row>
    <row r="70" ht="15.75" customHeight="1">
      <c r="A70" s="42"/>
      <c r="B70" s="506" t="s">
        <v>649</v>
      </c>
      <c r="C70" s="293" t="s">
        <v>647</v>
      </c>
      <c r="D70" s="355"/>
      <c r="E70" s="355"/>
      <c r="F70" s="39"/>
    </row>
    <row r="71" ht="12.75" customHeight="1">
      <c r="A71" s="293" t="s">
        <v>650</v>
      </c>
      <c r="B71" s="293"/>
      <c r="C71" s="293" t="s">
        <v>651</v>
      </c>
      <c r="D71" s="355"/>
      <c r="E71" s="355"/>
      <c r="F71" s="39"/>
    </row>
    <row r="72" ht="12.75" customHeight="1">
      <c r="A72" s="293" t="s">
        <v>652</v>
      </c>
      <c r="B72" s="293"/>
      <c r="C72" s="293" t="s">
        <v>653</v>
      </c>
      <c r="D72" s="355"/>
      <c r="E72" s="355"/>
      <c r="F72" s="39"/>
    </row>
    <row r="73" ht="12.75" customHeight="1">
      <c r="A73" s="293" t="s">
        <v>654</v>
      </c>
      <c r="B73" s="293"/>
      <c r="C73" s="293" t="s">
        <v>653</v>
      </c>
      <c r="D73" s="355"/>
      <c r="E73" s="355"/>
      <c r="F73" s="39"/>
    </row>
    <row r="74" ht="12.75" customHeight="1">
      <c r="A74" s="301" t="s">
        <v>655</v>
      </c>
      <c r="B74" s="301"/>
      <c r="C74" s="301" t="s">
        <v>656</v>
      </c>
      <c r="D74" s="406"/>
      <c r="E74" s="406"/>
      <c r="F74" s="39"/>
    </row>
    <row r="75" ht="12.75" customHeight="1">
      <c r="A75" s="293" t="s">
        <v>657</v>
      </c>
      <c r="B75" s="293"/>
      <c r="C75" s="293" t="s">
        <v>647</v>
      </c>
      <c r="D75" s="355"/>
      <c r="E75" s="355"/>
      <c r="F75" s="39"/>
    </row>
    <row r="76" ht="12.75" customHeight="1">
      <c r="A76" s="293" t="s">
        <v>658</v>
      </c>
      <c r="B76" s="293"/>
      <c r="C76" s="293" t="s">
        <v>647</v>
      </c>
      <c r="D76" s="355"/>
      <c r="E76" s="355"/>
      <c r="F76" s="39"/>
    </row>
    <row r="77" ht="12.75" customHeight="1">
      <c r="A77" s="293" t="s">
        <v>659</v>
      </c>
      <c r="B77" s="293"/>
      <c r="C77" s="293" t="s">
        <v>647</v>
      </c>
      <c r="D77" s="355"/>
      <c r="E77" s="355"/>
      <c r="F77" s="42"/>
    </row>
    <row r="78" ht="15.75" customHeight="1">
      <c r="A78" s="282" t="s">
        <v>660</v>
      </c>
      <c r="B78" s="282"/>
      <c r="C78" s="507"/>
      <c r="D78" s="508"/>
      <c r="E78" s="508"/>
      <c r="F78" s="508"/>
    </row>
    <row r="79" ht="14.25" customHeight="1">
      <c r="A79" s="509"/>
      <c r="B79" s="510" t="s">
        <v>661</v>
      </c>
      <c r="C79" s="287" t="s">
        <v>569</v>
      </c>
      <c r="D79" s="352"/>
      <c r="E79" s="476"/>
      <c r="F79" s="511" t="s">
        <v>662</v>
      </c>
    </row>
    <row r="80" ht="14.25" customHeight="1">
      <c r="A80" s="39"/>
      <c r="B80" s="512" t="s">
        <v>663</v>
      </c>
      <c r="C80" s="293" t="s">
        <v>569</v>
      </c>
      <c r="D80" s="355"/>
      <c r="E80" s="480"/>
      <c r="F80" s="39"/>
    </row>
    <row r="81" ht="14.25" customHeight="1">
      <c r="A81" s="39"/>
      <c r="B81" s="512" t="s">
        <v>664</v>
      </c>
      <c r="C81" s="293" t="s">
        <v>569</v>
      </c>
      <c r="D81" s="355"/>
      <c r="E81" s="480"/>
      <c r="F81" s="39"/>
    </row>
    <row r="82" ht="14.25" customHeight="1">
      <c r="A82" s="39"/>
      <c r="B82" s="512" t="s">
        <v>665</v>
      </c>
      <c r="C82" s="293" t="s">
        <v>569</v>
      </c>
      <c r="D82" s="355"/>
      <c r="E82" s="480"/>
      <c r="F82" s="39"/>
    </row>
    <row r="83" ht="14.25" customHeight="1">
      <c r="A83" s="39"/>
      <c r="B83" s="512" t="s">
        <v>666</v>
      </c>
      <c r="C83" s="293" t="s">
        <v>569</v>
      </c>
      <c r="D83" s="355"/>
      <c r="E83" s="480"/>
      <c r="F83" s="39"/>
    </row>
    <row r="84" ht="14.25" customHeight="1">
      <c r="A84" s="42"/>
      <c r="B84" s="513" t="s">
        <v>667</v>
      </c>
      <c r="C84" s="301" t="s">
        <v>569</v>
      </c>
      <c r="D84" s="406"/>
      <c r="E84" s="481"/>
      <c r="F84" s="42"/>
    </row>
    <row r="85" ht="15.75" customHeight="1">
      <c r="A85" s="183" t="s">
        <v>668</v>
      </c>
      <c r="B85" s="185"/>
      <c r="C85" s="185"/>
      <c r="D85" s="183"/>
      <c r="E85" s="185"/>
      <c r="F85" s="185"/>
    </row>
    <row r="86" ht="12.75" customHeight="1">
      <c r="A86" s="331"/>
      <c r="B86" s="287" t="s">
        <v>669</v>
      </c>
      <c r="C86" s="287" t="s">
        <v>157</v>
      </c>
      <c r="D86" s="352"/>
      <c r="E86" s="352"/>
      <c r="F86" s="338" t="s">
        <v>130</v>
      </c>
    </row>
    <row r="87" ht="12.75" customHeight="1">
      <c r="A87" s="361"/>
      <c r="B87" s="293" t="s">
        <v>670</v>
      </c>
      <c r="C87" s="293" t="s">
        <v>157</v>
      </c>
      <c r="D87" s="355"/>
      <c r="E87" s="355"/>
      <c r="F87" s="39"/>
    </row>
    <row r="88" ht="12.75" customHeight="1">
      <c r="A88" s="361"/>
      <c r="B88" s="293" t="s">
        <v>671</v>
      </c>
      <c r="C88" s="293" t="s">
        <v>157</v>
      </c>
      <c r="D88" s="355"/>
      <c r="E88" s="355"/>
      <c r="F88" s="39"/>
    </row>
    <row r="89" ht="12.75" customHeight="1">
      <c r="A89" s="361"/>
      <c r="B89" s="293" t="s">
        <v>672</v>
      </c>
      <c r="C89" s="293" t="s">
        <v>157</v>
      </c>
      <c r="D89" s="355"/>
      <c r="E89" s="355"/>
      <c r="F89" s="39"/>
    </row>
    <row r="90" ht="12.75" customHeight="1">
      <c r="A90" s="361"/>
      <c r="B90" s="293" t="s">
        <v>673</v>
      </c>
      <c r="C90" s="293" t="s">
        <v>157</v>
      </c>
      <c r="D90" s="355"/>
      <c r="E90" s="355"/>
      <c r="F90" s="39"/>
    </row>
    <row r="91" ht="12.75" customHeight="1">
      <c r="A91" s="361"/>
      <c r="B91" s="293" t="s">
        <v>674</v>
      </c>
      <c r="C91" s="293" t="s">
        <v>157</v>
      </c>
      <c r="D91" s="355"/>
      <c r="E91" s="355"/>
      <c r="F91" s="39"/>
    </row>
    <row r="92" ht="14.25" customHeight="1">
      <c r="A92" s="361"/>
      <c r="B92" s="293" t="s">
        <v>675</v>
      </c>
      <c r="C92" s="293" t="s">
        <v>157</v>
      </c>
      <c r="D92" s="355"/>
      <c r="E92" s="355"/>
      <c r="F92" s="39"/>
    </row>
    <row r="93" ht="12.75" customHeight="1">
      <c r="A93" s="361"/>
      <c r="B93" s="293" t="s">
        <v>676</v>
      </c>
      <c r="C93" s="293" t="s">
        <v>157</v>
      </c>
      <c r="D93" s="355"/>
      <c r="E93" s="355"/>
      <c r="F93" s="39"/>
    </row>
    <row r="94" ht="12.75" customHeight="1">
      <c r="A94" s="361"/>
      <c r="B94" s="293" t="s">
        <v>677</v>
      </c>
      <c r="C94" s="293" t="s">
        <v>157</v>
      </c>
      <c r="D94" s="355"/>
      <c r="E94" s="355"/>
      <c r="F94" s="39"/>
    </row>
    <row r="95" ht="12.75" customHeight="1">
      <c r="A95" s="366"/>
      <c r="B95" s="301" t="s">
        <v>443</v>
      </c>
      <c r="C95" s="301" t="s">
        <v>54</v>
      </c>
      <c r="D95" s="406"/>
      <c r="E95" s="406"/>
      <c r="F95" s="42"/>
    </row>
    <row r="96" ht="15.75" customHeight="1">
      <c r="A96" s="183" t="s">
        <v>678</v>
      </c>
      <c r="B96" s="185"/>
      <c r="C96" s="183"/>
      <c r="D96" s="183"/>
      <c r="E96" s="185"/>
      <c r="F96" s="185"/>
    </row>
    <row r="97" ht="29.25" customHeight="1">
      <c r="A97" s="514"/>
      <c r="B97" s="305" t="s">
        <v>679</v>
      </c>
      <c r="C97" s="305" t="s">
        <v>82</v>
      </c>
      <c r="D97" s="515"/>
      <c r="E97" s="515"/>
      <c r="F97" s="305"/>
    </row>
    <row r="98" ht="12.75" customHeight="1">
      <c r="A98" s="516"/>
      <c r="B98" s="516"/>
      <c r="C98" s="516"/>
      <c r="D98" s="516"/>
      <c r="E98" s="516"/>
      <c r="F98" s="516"/>
    </row>
    <row r="99" ht="12.75" customHeight="1">
      <c r="A99" s="517"/>
      <c r="B99" s="517"/>
      <c r="C99" s="517"/>
      <c r="D99" s="517"/>
      <c r="E99" s="517"/>
      <c r="F99" s="517"/>
    </row>
    <row r="100" ht="14.25" customHeight="1">
      <c r="A100" s="518"/>
      <c r="B100" s="517"/>
      <c r="C100" s="517"/>
      <c r="D100" s="517"/>
      <c r="E100" s="517"/>
      <c r="F100" s="517"/>
    </row>
    <row r="101" ht="12.75" customHeight="1">
      <c r="A101" s="517"/>
      <c r="B101" s="517"/>
      <c r="C101" s="517"/>
      <c r="D101" s="517"/>
      <c r="E101" s="517"/>
      <c r="F101" s="517"/>
    </row>
    <row r="102" ht="12.75" customHeight="1">
      <c r="A102" s="517"/>
      <c r="B102" s="517"/>
      <c r="C102" s="517"/>
      <c r="D102" s="517"/>
      <c r="E102" s="517"/>
      <c r="F102" s="517"/>
    </row>
    <row r="103" ht="12.75" customHeight="1">
      <c r="A103" s="517"/>
      <c r="B103" s="517"/>
      <c r="C103" s="517"/>
      <c r="D103" s="517"/>
      <c r="E103" s="517"/>
      <c r="F103" s="517"/>
    </row>
    <row r="104" ht="12.75" customHeight="1">
      <c r="A104" s="517"/>
      <c r="B104" s="517"/>
      <c r="C104" s="517"/>
      <c r="D104" s="517"/>
      <c r="E104" s="517"/>
      <c r="F104" s="517"/>
    </row>
    <row r="105" ht="12.75" customHeight="1">
      <c r="A105" s="517"/>
      <c r="B105" s="517"/>
      <c r="C105" s="517"/>
      <c r="D105" s="517"/>
      <c r="E105" s="517"/>
      <c r="F105" s="517"/>
    </row>
    <row r="106" ht="12.75" customHeight="1">
      <c r="A106" s="517"/>
      <c r="B106" s="517"/>
      <c r="C106" s="517"/>
      <c r="D106" s="517"/>
      <c r="E106" s="517"/>
      <c r="F106" s="517"/>
    </row>
    <row r="107" ht="12.75" customHeight="1">
      <c r="A107" s="517"/>
      <c r="B107" s="517"/>
      <c r="C107" s="517"/>
      <c r="D107" s="517"/>
      <c r="E107" s="517"/>
      <c r="F107" s="517"/>
    </row>
    <row r="108" ht="12.75" customHeight="1">
      <c r="A108" s="517"/>
      <c r="B108" s="517"/>
      <c r="C108" s="517"/>
      <c r="D108" s="517"/>
      <c r="E108" s="517"/>
      <c r="F108" s="517"/>
    </row>
    <row r="109" ht="12.75" customHeight="1">
      <c r="A109" s="517"/>
      <c r="B109" s="517"/>
      <c r="C109" s="517"/>
      <c r="D109" s="517"/>
      <c r="E109" s="517"/>
      <c r="F109" s="517"/>
    </row>
    <row r="110" ht="12.75" customHeight="1">
      <c r="A110" s="517"/>
      <c r="B110" s="517"/>
      <c r="C110" s="517"/>
      <c r="D110" s="517"/>
      <c r="E110" s="517"/>
      <c r="F110" s="517"/>
    </row>
    <row r="111" ht="12.75" customHeight="1">
      <c r="A111" s="517"/>
      <c r="B111" s="517"/>
      <c r="C111" s="517"/>
      <c r="D111" s="517"/>
      <c r="E111" s="517"/>
      <c r="F111" s="517"/>
    </row>
    <row r="112" ht="12.75" customHeight="1">
      <c r="A112" s="517"/>
      <c r="B112" s="517"/>
      <c r="C112" s="517"/>
      <c r="D112" s="517"/>
      <c r="E112" s="517"/>
      <c r="F112" s="517"/>
    </row>
    <row r="113" ht="12.75" customHeight="1">
      <c r="A113" s="517"/>
      <c r="B113" s="517"/>
      <c r="C113" s="517"/>
      <c r="D113" s="517"/>
      <c r="E113" s="517"/>
      <c r="F113" s="517"/>
    </row>
    <row r="114" ht="12.75" customHeight="1">
      <c r="A114" s="517"/>
      <c r="B114" s="517"/>
      <c r="C114" s="517"/>
      <c r="D114" s="517"/>
      <c r="E114" s="517"/>
      <c r="F114" s="517"/>
    </row>
    <row r="115" ht="12.75" customHeight="1">
      <c r="A115" s="517"/>
      <c r="B115" s="517"/>
      <c r="C115" s="517"/>
      <c r="D115" s="517"/>
      <c r="E115" s="517"/>
      <c r="F115" s="517"/>
    </row>
    <row r="116" ht="12.75" customHeight="1">
      <c r="A116" s="517"/>
      <c r="B116" s="517"/>
      <c r="C116" s="517"/>
      <c r="D116" s="517"/>
      <c r="E116" s="517"/>
      <c r="F116" s="517"/>
    </row>
    <row r="117" ht="12.75" customHeight="1">
      <c r="A117" s="517"/>
      <c r="B117" s="517"/>
      <c r="C117" s="517"/>
      <c r="D117" s="517"/>
      <c r="E117" s="517"/>
      <c r="F117" s="517"/>
    </row>
    <row r="118" ht="12.75" customHeight="1">
      <c r="A118" s="517"/>
      <c r="B118" s="517"/>
      <c r="C118" s="517"/>
      <c r="D118" s="517"/>
      <c r="E118" s="517"/>
      <c r="F118" s="517"/>
    </row>
    <row r="119" ht="12.75" customHeight="1">
      <c r="A119" s="519"/>
      <c r="B119" s="519"/>
      <c r="C119" s="519"/>
      <c r="D119" s="519"/>
      <c r="E119" s="519"/>
      <c r="F119" s="519"/>
    </row>
    <row r="120" ht="12.75" customHeight="1">
      <c r="A120" s="519"/>
      <c r="B120" s="519"/>
      <c r="C120" s="519"/>
      <c r="D120" s="519"/>
      <c r="E120" s="519"/>
      <c r="F120" s="519"/>
    </row>
    <row r="121" ht="12.75" customHeight="1">
      <c r="A121" s="519"/>
      <c r="B121" s="519"/>
      <c r="C121" s="519"/>
      <c r="D121" s="519"/>
      <c r="E121" s="519"/>
      <c r="F121" s="519"/>
    </row>
    <row r="122" ht="12.75" customHeight="1">
      <c r="A122" s="519"/>
      <c r="B122" s="519"/>
      <c r="C122" s="519"/>
      <c r="D122" s="519"/>
      <c r="E122" s="519"/>
      <c r="F122" s="519"/>
    </row>
    <row r="123" ht="12.75" customHeight="1">
      <c r="A123" s="519"/>
      <c r="B123" s="519"/>
      <c r="C123" s="519"/>
      <c r="D123" s="519"/>
      <c r="E123" s="519"/>
      <c r="F123" s="519"/>
    </row>
    <row r="124" ht="12.75" customHeight="1">
      <c r="A124" s="519"/>
      <c r="B124" s="519"/>
      <c r="C124" s="519"/>
      <c r="D124" s="519"/>
      <c r="E124" s="519"/>
      <c r="F124" s="519"/>
    </row>
    <row r="125" ht="12.75" customHeight="1">
      <c r="A125" s="519"/>
      <c r="B125" s="519"/>
      <c r="C125" s="519"/>
      <c r="D125" s="519"/>
      <c r="E125" s="519"/>
      <c r="F125" s="519"/>
    </row>
    <row r="126" ht="12.75" customHeight="1">
      <c r="A126" s="519"/>
      <c r="B126" s="519"/>
      <c r="C126" s="519"/>
      <c r="D126" s="519"/>
      <c r="E126" s="519"/>
      <c r="F126" s="519"/>
    </row>
    <row r="127" ht="12.75" customHeight="1">
      <c r="A127" s="519"/>
      <c r="B127" s="519"/>
      <c r="C127" s="519"/>
      <c r="D127" s="519"/>
      <c r="E127" s="519"/>
      <c r="F127" s="519"/>
    </row>
    <row r="128" ht="12.75" customHeight="1">
      <c r="A128" s="519"/>
      <c r="B128" s="519"/>
      <c r="C128" s="519"/>
      <c r="D128" s="519"/>
      <c r="E128" s="519"/>
      <c r="F128" s="519"/>
    </row>
    <row r="129" ht="12.75" customHeight="1">
      <c r="A129" s="374"/>
      <c r="B129" s="374"/>
      <c r="C129" s="374"/>
      <c r="D129" s="374"/>
      <c r="E129" s="374"/>
      <c r="F129" s="374"/>
    </row>
    <row r="130" ht="12.75" customHeight="1">
      <c r="A130" s="374"/>
      <c r="B130" s="374"/>
      <c r="C130" s="374"/>
      <c r="D130" s="374"/>
      <c r="E130" s="374"/>
      <c r="F130" s="374"/>
    </row>
    <row r="131" ht="12.75" customHeight="1">
      <c r="A131" s="374"/>
      <c r="B131" s="374"/>
      <c r="C131" s="374"/>
      <c r="D131" s="374"/>
      <c r="E131" s="374"/>
      <c r="F131" s="374"/>
    </row>
    <row r="132" ht="12.75" customHeight="1">
      <c r="A132" s="374"/>
      <c r="B132" s="374"/>
      <c r="C132" s="374"/>
      <c r="D132" s="374"/>
      <c r="E132" s="374"/>
      <c r="F132" s="374"/>
    </row>
    <row r="133" ht="12.75" customHeight="1">
      <c r="A133" s="374"/>
      <c r="B133" s="374"/>
      <c r="C133" s="374"/>
      <c r="D133" s="374"/>
      <c r="E133" s="374"/>
      <c r="F133" s="374"/>
    </row>
    <row r="134" ht="12.75" customHeight="1">
      <c r="A134" s="374"/>
      <c r="B134" s="374"/>
      <c r="C134" s="374"/>
      <c r="D134" s="374"/>
      <c r="E134" s="374"/>
      <c r="F134" s="374"/>
    </row>
    <row r="135" ht="12.75" customHeight="1">
      <c r="A135" s="374"/>
      <c r="B135" s="374"/>
      <c r="C135" s="374"/>
      <c r="D135" s="374"/>
      <c r="E135" s="374"/>
      <c r="F135" s="374"/>
    </row>
    <row r="136" ht="12.75" customHeight="1">
      <c r="A136" s="374"/>
      <c r="B136" s="374"/>
      <c r="C136" s="374"/>
      <c r="D136" s="374"/>
      <c r="E136" s="374"/>
      <c r="F136" s="374"/>
    </row>
    <row r="137" ht="12.75" customHeight="1">
      <c r="A137" s="374"/>
      <c r="B137" s="374"/>
      <c r="C137" s="374"/>
      <c r="D137" s="374"/>
      <c r="E137" s="374"/>
      <c r="F137" s="374"/>
    </row>
    <row r="138" ht="12.75" customHeight="1">
      <c r="A138" s="374"/>
      <c r="B138" s="374"/>
      <c r="C138" s="374"/>
      <c r="D138" s="374"/>
      <c r="E138" s="374"/>
      <c r="F138" s="374"/>
    </row>
    <row r="139" ht="12.75" customHeight="1">
      <c r="A139" s="374"/>
      <c r="B139" s="374"/>
      <c r="C139" s="374"/>
      <c r="D139" s="374"/>
      <c r="E139" s="374"/>
      <c r="F139" s="374"/>
    </row>
    <row r="140" ht="12.75" customHeight="1">
      <c r="A140" s="374"/>
      <c r="B140" s="374"/>
      <c r="C140" s="374"/>
      <c r="D140" s="374"/>
      <c r="E140" s="374"/>
      <c r="F140" s="374"/>
    </row>
    <row r="141" ht="12.75" customHeight="1">
      <c r="A141" s="374"/>
      <c r="B141" s="374"/>
      <c r="C141" s="374"/>
      <c r="D141" s="374"/>
      <c r="E141" s="374"/>
      <c r="F141" s="374"/>
    </row>
    <row r="142" ht="12.75" customHeight="1">
      <c r="A142" s="374"/>
      <c r="B142" s="374"/>
      <c r="C142" s="374"/>
      <c r="D142" s="374"/>
      <c r="E142" s="374"/>
      <c r="F142" s="374"/>
    </row>
    <row r="143" ht="12.75" customHeight="1">
      <c r="A143" s="374"/>
      <c r="B143" s="374"/>
      <c r="C143" s="374"/>
      <c r="D143" s="374"/>
      <c r="E143" s="374"/>
      <c r="F143" s="374"/>
    </row>
    <row r="144" ht="12.75" customHeight="1">
      <c r="A144" s="374"/>
      <c r="B144" s="374"/>
      <c r="C144" s="374"/>
      <c r="D144" s="374"/>
      <c r="E144" s="374"/>
      <c r="F144" s="374"/>
    </row>
    <row r="145" ht="12.75" customHeight="1">
      <c r="A145" s="374"/>
      <c r="B145" s="374"/>
      <c r="C145" s="374"/>
      <c r="D145" s="374"/>
      <c r="E145" s="374"/>
      <c r="F145" s="374"/>
    </row>
    <row r="146" ht="12.75" customHeight="1">
      <c r="A146" s="374"/>
      <c r="B146" s="374"/>
      <c r="C146" s="374"/>
      <c r="D146" s="374"/>
      <c r="E146" s="374"/>
      <c r="F146" s="374"/>
    </row>
    <row r="147" ht="12.75" customHeight="1">
      <c r="A147" s="374"/>
      <c r="B147" s="374"/>
      <c r="C147" s="374"/>
      <c r="D147" s="374"/>
      <c r="E147" s="374"/>
      <c r="F147" s="374"/>
    </row>
    <row r="148" ht="12.75" customHeight="1">
      <c r="A148" s="374"/>
      <c r="B148" s="374"/>
      <c r="C148" s="374"/>
      <c r="D148" s="374"/>
      <c r="E148" s="374"/>
      <c r="F148" s="374"/>
    </row>
    <row r="149" ht="12.75" customHeight="1">
      <c r="A149" s="374"/>
      <c r="B149" s="374"/>
      <c r="C149" s="374"/>
      <c r="D149" s="374"/>
      <c r="E149" s="374"/>
      <c r="F149" s="374"/>
    </row>
    <row r="150" ht="12.75" customHeight="1">
      <c r="A150" s="374"/>
      <c r="B150" s="374"/>
      <c r="C150" s="374"/>
      <c r="D150" s="374"/>
      <c r="E150" s="374"/>
      <c r="F150" s="374"/>
    </row>
    <row r="151" ht="12.75" customHeight="1">
      <c r="A151" s="374"/>
      <c r="B151" s="374"/>
      <c r="C151" s="374"/>
      <c r="D151" s="374"/>
      <c r="E151" s="374"/>
      <c r="F151" s="374"/>
    </row>
    <row r="152" ht="12.75" customHeight="1">
      <c r="A152" s="374"/>
      <c r="B152" s="374"/>
      <c r="C152" s="374"/>
      <c r="D152" s="374"/>
      <c r="E152" s="374"/>
      <c r="F152" s="374"/>
    </row>
    <row r="153" ht="12.75" customHeight="1">
      <c r="A153" s="374"/>
      <c r="B153" s="374"/>
      <c r="C153" s="374"/>
      <c r="D153" s="374"/>
      <c r="E153" s="374"/>
      <c r="F153" s="374"/>
    </row>
    <row r="154" ht="12.75" customHeight="1">
      <c r="A154" s="374"/>
      <c r="B154" s="374"/>
      <c r="C154" s="374"/>
      <c r="D154" s="374"/>
      <c r="E154" s="374"/>
      <c r="F154" s="374"/>
    </row>
    <row r="155" ht="12.75" customHeight="1">
      <c r="A155" s="374"/>
      <c r="B155" s="374"/>
      <c r="C155" s="374"/>
      <c r="D155" s="374"/>
      <c r="E155" s="374"/>
      <c r="F155" s="374"/>
    </row>
    <row r="156" ht="12.75" customHeight="1">
      <c r="A156" s="374"/>
      <c r="B156" s="374"/>
      <c r="C156" s="374"/>
      <c r="D156" s="374"/>
      <c r="E156" s="374"/>
      <c r="F156" s="374"/>
    </row>
    <row r="157" ht="12.75" customHeight="1">
      <c r="A157" s="374"/>
      <c r="B157" s="374"/>
      <c r="C157" s="374"/>
      <c r="D157" s="374"/>
      <c r="E157" s="374"/>
      <c r="F157" s="374"/>
    </row>
    <row r="158" ht="12.75" customHeight="1">
      <c r="A158" s="374"/>
      <c r="B158" s="374"/>
      <c r="C158" s="374"/>
      <c r="D158" s="374"/>
      <c r="E158" s="374"/>
      <c r="F158" s="374"/>
    </row>
    <row r="159" ht="12.75" customHeight="1">
      <c r="A159" s="374"/>
      <c r="B159" s="374"/>
      <c r="C159" s="374"/>
      <c r="D159" s="374"/>
      <c r="E159" s="374"/>
      <c r="F159" s="374"/>
    </row>
    <row r="160" ht="12.75" customHeight="1">
      <c r="A160" s="374"/>
      <c r="B160" s="374"/>
      <c r="C160" s="374"/>
      <c r="D160" s="374"/>
      <c r="E160" s="374"/>
      <c r="F160" s="374"/>
    </row>
    <row r="161" ht="12.75" customHeight="1">
      <c r="A161" s="374"/>
      <c r="B161" s="374"/>
      <c r="C161" s="374"/>
      <c r="D161" s="374"/>
      <c r="E161" s="374"/>
      <c r="F161" s="374"/>
    </row>
    <row r="162" ht="12.75" customHeight="1">
      <c r="A162" s="374"/>
      <c r="B162" s="374"/>
      <c r="C162" s="374"/>
      <c r="D162" s="374"/>
      <c r="E162" s="374"/>
      <c r="F162" s="374"/>
    </row>
    <row r="163" ht="12.75" customHeight="1">
      <c r="A163" s="374"/>
      <c r="B163" s="374"/>
      <c r="C163" s="374"/>
      <c r="D163" s="374"/>
      <c r="E163" s="374"/>
      <c r="F163" s="374"/>
    </row>
    <row r="164" ht="12.75" customHeight="1">
      <c r="A164" s="374"/>
      <c r="B164" s="374"/>
      <c r="C164" s="374"/>
      <c r="D164" s="374"/>
      <c r="E164" s="374"/>
      <c r="F164" s="374"/>
    </row>
    <row r="165" ht="12.75" customHeight="1">
      <c r="A165" s="374"/>
      <c r="B165" s="374"/>
      <c r="C165" s="374"/>
      <c r="D165" s="374"/>
      <c r="E165" s="374"/>
      <c r="F165" s="374"/>
    </row>
    <row r="166" ht="12.75" customHeight="1">
      <c r="A166" s="374"/>
      <c r="B166" s="374"/>
      <c r="C166" s="374"/>
      <c r="D166" s="374"/>
      <c r="E166" s="374"/>
      <c r="F166" s="374"/>
    </row>
    <row r="167" ht="12.75" customHeight="1">
      <c r="A167" s="374"/>
      <c r="B167" s="374"/>
      <c r="C167" s="374"/>
      <c r="D167" s="374"/>
      <c r="E167" s="374"/>
      <c r="F167" s="374"/>
    </row>
    <row r="168" ht="12.75" customHeight="1">
      <c r="A168" s="374"/>
      <c r="B168" s="374"/>
      <c r="C168" s="374"/>
      <c r="D168" s="374"/>
      <c r="E168" s="374"/>
      <c r="F168" s="374"/>
    </row>
    <row r="169" ht="12.75" customHeight="1">
      <c r="A169" s="374"/>
      <c r="B169" s="374"/>
      <c r="C169" s="374"/>
      <c r="D169" s="374"/>
      <c r="E169" s="374"/>
      <c r="F169" s="374"/>
    </row>
    <row r="170" ht="12.75" customHeight="1">
      <c r="A170" s="374"/>
      <c r="B170" s="374"/>
      <c r="C170" s="374"/>
      <c r="D170" s="374"/>
      <c r="E170" s="374"/>
      <c r="F170" s="374"/>
    </row>
    <row r="171" ht="12.75" customHeight="1">
      <c r="A171" s="374"/>
      <c r="B171" s="374"/>
      <c r="C171" s="374"/>
      <c r="D171" s="374"/>
      <c r="E171" s="374"/>
      <c r="F171" s="374"/>
    </row>
    <row r="172" ht="12.75" customHeight="1">
      <c r="A172" s="374"/>
      <c r="B172" s="374"/>
      <c r="C172" s="374"/>
      <c r="D172" s="374"/>
      <c r="E172" s="374"/>
      <c r="F172" s="374"/>
    </row>
    <row r="173" ht="12.75" customHeight="1">
      <c r="A173" s="374"/>
      <c r="B173" s="374"/>
      <c r="C173" s="374"/>
      <c r="D173" s="374"/>
      <c r="E173" s="374"/>
      <c r="F173" s="374"/>
    </row>
    <row r="174" ht="12.75" customHeight="1">
      <c r="A174" s="374"/>
      <c r="B174" s="374"/>
      <c r="C174" s="374"/>
      <c r="D174" s="374"/>
      <c r="E174" s="374"/>
      <c r="F174" s="374"/>
    </row>
    <row r="175" ht="12.75" customHeight="1">
      <c r="A175" s="374"/>
      <c r="B175" s="374"/>
      <c r="C175" s="374"/>
      <c r="D175" s="374"/>
      <c r="E175" s="374"/>
      <c r="F175" s="374"/>
    </row>
    <row r="176" ht="12.75" customHeight="1">
      <c r="A176" s="374"/>
      <c r="B176" s="374"/>
      <c r="C176" s="374"/>
      <c r="D176" s="374"/>
      <c r="E176" s="374"/>
      <c r="F176" s="374"/>
    </row>
    <row r="177" ht="12.75" customHeight="1">
      <c r="A177" s="374"/>
      <c r="B177" s="374"/>
      <c r="C177" s="374"/>
      <c r="D177" s="374"/>
      <c r="E177" s="374"/>
      <c r="F177" s="374"/>
    </row>
    <row r="178" ht="12.75" customHeight="1">
      <c r="A178" s="374"/>
      <c r="B178" s="374"/>
      <c r="C178" s="374"/>
      <c r="D178" s="374"/>
      <c r="E178" s="374"/>
      <c r="F178" s="374"/>
    </row>
    <row r="179" ht="12.75" customHeight="1">
      <c r="A179" s="374"/>
      <c r="B179" s="374"/>
      <c r="C179" s="374"/>
      <c r="D179" s="374"/>
      <c r="E179" s="374"/>
      <c r="F179" s="374"/>
    </row>
    <row r="180" ht="12.75" customHeight="1">
      <c r="A180" s="374"/>
      <c r="B180" s="374"/>
      <c r="C180" s="374"/>
      <c r="D180" s="374"/>
      <c r="E180" s="374"/>
      <c r="F180" s="374"/>
    </row>
    <row r="181" ht="12.75" customHeight="1">
      <c r="A181" s="374"/>
      <c r="B181" s="374"/>
      <c r="C181" s="374"/>
      <c r="D181" s="374"/>
      <c r="E181" s="374"/>
      <c r="F181" s="374"/>
    </row>
    <row r="182" ht="12.75" customHeight="1">
      <c r="A182" s="374"/>
      <c r="B182" s="374"/>
      <c r="C182" s="374"/>
      <c r="D182" s="374"/>
      <c r="E182" s="374"/>
      <c r="F182" s="374"/>
    </row>
    <row r="183" ht="12.75" customHeight="1">
      <c r="A183" s="374"/>
      <c r="B183" s="374"/>
      <c r="C183" s="374"/>
      <c r="D183" s="374"/>
      <c r="E183" s="374"/>
      <c r="F183" s="374"/>
    </row>
    <row r="184" ht="12.75" customHeight="1">
      <c r="A184" s="374"/>
      <c r="B184" s="374"/>
      <c r="C184" s="374"/>
      <c r="D184" s="374"/>
      <c r="E184" s="374"/>
      <c r="F184" s="374"/>
    </row>
    <row r="185" ht="12.75" customHeight="1">
      <c r="A185" s="374"/>
      <c r="B185" s="374"/>
      <c r="C185" s="374"/>
      <c r="D185" s="374"/>
      <c r="E185" s="374"/>
      <c r="F185" s="374"/>
    </row>
    <row r="186" ht="12.75" customHeight="1">
      <c r="A186" s="374"/>
      <c r="B186" s="374"/>
      <c r="C186" s="374"/>
      <c r="D186" s="374"/>
      <c r="E186" s="374"/>
      <c r="F186" s="374"/>
    </row>
    <row r="187" ht="12.75" customHeight="1">
      <c r="A187" s="374"/>
      <c r="B187" s="374"/>
      <c r="C187" s="374"/>
      <c r="D187" s="374"/>
      <c r="E187" s="374"/>
      <c r="F187" s="374"/>
    </row>
    <row r="188" ht="12.75" customHeight="1">
      <c r="A188" s="374"/>
      <c r="B188" s="374"/>
      <c r="C188" s="374"/>
      <c r="D188" s="374"/>
      <c r="E188" s="374"/>
      <c r="F188" s="374"/>
    </row>
    <row r="189" ht="12.75" customHeight="1">
      <c r="A189" s="374"/>
      <c r="B189" s="374"/>
      <c r="C189" s="374"/>
      <c r="D189" s="374"/>
      <c r="E189" s="374"/>
      <c r="F189" s="374"/>
    </row>
    <row r="190" ht="12.75" customHeight="1">
      <c r="A190" s="374"/>
      <c r="B190" s="374"/>
      <c r="C190" s="374"/>
      <c r="D190" s="374"/>
      <c r="E190" s="374"/>
      <c r="F190" s="374"/>
    </row>
    <row r="191" ht="12.75" customHeight="1">
      <c r="A191" s="374"/>
      <c r="B191" s="374"/>
      <c r="C191" s="374"/>
      <c r="D191" s="374"/>
      <c r="E191" s="374"/>
      <c r="F191" s="374"/>
    </row>
    <row r="192" ht="12.75" customHeight="1">
      <c r="A192" s="374"/>
      <c r="B192" s="374"/>
      <c r="C192" s="374"/>
      <c r="D192" s="374"/>
      <c r="E192" s="374"/>
      <c r="F192" s="374"/>
    </row>
    <row r="193" ht="12.75" customHeight="1">
      <c r="A193" s="374"/>
      <c r="B193" s="374"/>
      <c r="C193" s="374"/>
      <c r="D193" s="374"/>
      <c r="E193" s="374"/>
      <c r="F193" s="374"/>
    </row>
    <row r="194" ht="12.75" customHeight="1">
      <c r="A194" s="374"/>
      <c r="B194" s="374"/>
      <c r="C194" s="374"/>
      <c r="D194" s="374"/>
      <c r="E194" s="374"/>
      <c r="F194" s="374"/>
    </row>
    <row r="195" ht="12.75" customHeight="1">
      <c r="A195" s="374"/>
      <c r="B195" s="374"/>
      <c r="C195" s="374"/>
      <c r="D195" s="374"/>
      <c r="E195" s="374"/>
      <c r="F195" s="374"/>
    </row>
    <row r="196" ht="12.75" customHeight="1">
      <c r="A196" s="374"/>
      <c r="B196" s="374"/>
      <c r="C196" s="374"/>
      <c r="D196" s="374"/>
      <c r="E196" s="374"/>
      <c r="F196" s="374"/>
    </row>
    <row r="197" ht="12.75" customHeight="1">
      <c r="A197" s="374"/>
      <c r="B197" s="374"/>
      <c r="C197" s="374"/>
      <c r="D197" s="374"/>
      <c r="E197" s="374"/>
      <c r="F197" s="374"/>
    </row>
    <row r="198" ht="12.75" customHeight="1">
      <c r="A198" s="374"/>
      <c r="B198" s="374"/>
      <c r="C198" s="374"/>
      <c r="D198" s="374"/>
      <c r="E198" s="374"/>
      <c r="F198" s="374"/>
    </row>
    <row r="199" ht="12.75" customHeight="1">
      <c r="A199" s="374"/>
      <c r="B199" s="374"/>
      <c r="C199" s="374"/>
      <c r="D199" s="374"/>
      <c r="E199" s="374"/>
      <c r="F199" s="374"/>
    </row>
    <row r="200" ht="12.75" customHeight="1">
      <c r="A200" s="374"/>
      <c r="B200" s="374"/>
      <c r="C200" s="374"/>
      <c r="D200" s="374"/>
      <c r="E200" s="374"/>
      <c r="F200" s="374"/>
    </row>
    <row r="201" ht="12.75" customHeight="1">
      <c r="A201" s="374"/>
      <c r="B201" s="374"/>
      <c r="C201" s="374"/>
      <c r="D201" s="374"/>
      <c r="E201" s="374"/>
      <c r="F201" s="374"/>
    </row>
    <row r="202" ht="12.75" customHeight="1">
      <c r="A202" s="374"/>
      <c r="B202" s="374"/>
      <c r="C202" s="374"/>
      <c r="D202" s="374"/>
      <c r="E202" s="374"/>
      <c r="F202" s="374"/>
    </row>
    <row r="203" ht="12.75" customHeight="1">
      <c r="A203" s="374"/>
      <c r="B203" s="374"/>
      <c r="C203" s="374"/>
      <c r="D203" s="374"/>
      <c r="E203" s="374"/>
      <c r="F203" s="374"/>
    </row>
    <row r="204" ht="12.75" customHeight="1">
      <c r="A204" s="374"/>
      <c r="B204" s="374"/>
      <c r="C204" s="374"/>
      <c r="D204" s="374"/>
      <c r="E204" s="374"/>
      <c r="F204" s="374"/>
    </row>
    <row r="205" ht="12.75" customHeight="1">
      <c r="A205" s="374"/>
      <c r="B205" s="374"/>
      <c r="C205" s="374"/>
      <c r="D205" s="374"/>
      <c r="E205" s="374"/>
      <c r="F205" s="374"/>
    </row>
    <row r="206" ht="12.75" customHeight="1">
      <c r="A206" s="374"/>
      <c r="B206" s="374"/>
      <c r="C206" s="374"/>
      <c r="D206" s="374"/>
      <c r="E206" s="374"/>
      <c r="F206" s="374"/>
    </row>
    <row r="207" ht="12.75" customHeight="1">
      <c r="A207" s="374"/>
      <c r="B207" s="374"/>
      <c r="C207" s="374"/>
      <c r="D207" s="374"/>
      <c r="E207" s="374"/>
      <c r="F207" s="374"/>
    </row>
    <row r="208" ht="12.75" customHeight="1">
      <c r="A208" s="374"/>
      <c r="B208" s="374"/>
      <c r="C208" s="374"/>
      <c r="D208" s="374"/>
      <c r="E208" s="374"/>
      <c r="F208" s="374"/>
    </row>
    <row r="209" ht="12.75" customHeight="1">
      <c r="A209" s="374"/>
      <c r="B209" s="374"/>
      <c r="C209" s="374"/>
      <c r="D209" s="374"/>
      <c r="E209" s="374"/>
      <c r="F209" s="374"/>
    </row>
    <row r="210" ht="12.75" customHeight="1">
      <c r="A210" s="374"/>
      <c r="B210" s="374"/>
      <c r="C210" s="374"/>
      <c r="D210" s="374"/>
      <c r="E210" s="374"/>
      <c r="F210" s="374"/>
    </row>
    <row r="211" ht="12.75" customHeight="1">
      <c r="A211" s="374"/>
      <c r="B211" s="374"/>
      <c r="C211" s="374"/>
      <c r="D211" s="374"/>
      <c r="E211" s="374"/>
      <c r="F211" s="374"/>
    </row>
    <row r="212" ht="12.75" customHeight="1">
      <c r="A212" s="374"/>
      <c r="B212" s="374"/>
      <c r="C212" s="374"/>
      <c r="D212" s="374"/>
      <c r="E212" s="374"/>
      <c r="F212" s="374"/>
    </row>
    <row r="213" ht="12.75" customHeight="1">
      <c r="A213" s="374"/>
      <c r="B213" s="374"/>
      <c r="C213" s="374"/>
      <c r="D213" s="374"/>
      <c r="E213" s="374"/>
      <c r="F213" s="374"/>
    </row>
    <row r="214" ht="12.75" customHeight="1">
      <c r="A214" s="374"/>
      <c r="B214" s="374"/>
      <c r="C214" s="374"/>
      <c r="D214" s="374"/>
      <c r="E214" s="374"/>
      <c r="F214" s="374"/>
    </row>
    <row r="215" ht="12.75" customHeight="1">
      <c r="A215" s="374"/>
      <c r="B215" s="374"/>
      <c r="C215" s="374"/>
      <c r="D215" s="374"/>
      <c r="E215" s="374"/>
      <c r="F215" s="374"/>
    </row>
    <row r="216" ht="12.75" customHeight="1">
      <c r="A216" s="374"/>
      <c r="B216" s="374"/>
      <c r="C216" s="374"/>
      <c r="D216" s="374"/>
      <c r="E216" s="374"/>
      <c r="F216" s="374"/>
    </row>
    <row r="217" ht="12.75" customHeight="1">
      <c r="A217" s="374"/>
      <c r="B217" s="374"/>
      <c r="C217" s="374"/>
      <c r="D217" s="374"/>
      <c r="E217" s="374"/>
      <c r="F217" s="374"/>
    </row>
    <row r="218" ht="12.75" customHeight="1">
      <c r="A218" s="374"/>
      <c r="B218" s="374"/>
      <c r="C218" s="374"/>
      <c r="D218" s="374"/>
      <c r="E218" s="374"/>
      <c r="F218" s="374"/>
    </row>
    <row r="219" ht="12.75" customHeight="1">
      <c r="A219" s="374"/>
      <c r="B219" s="374"/>
      <c r="C219" s="374"/>
      <c r="D219" s="374"/>
      <c r="E219" s="374"/>
      <c r="F219" s="374"/>
    </row>
    <row r="220" ht="12.75" customHeight="1">
      <c r="A220" s="374"/>
      <c r="B220" s="374"/>
      <c r="C220" s="374"/>
      <c r="D220" s="374"/>
      <c r="E220" s="374"/>
      <c r="F220" s="374"/>
    </row>
    <row r="221" ht="12.75" customHeight="1">
      <c r="A221" s="374"/>
      <c r="B221" s="374"/>
      <c r="C221" s="374"/>
      <c r="D221" s="374"/>
      <c r="E221" s="374"/>
      <c r="F221" s="374"/>
    </row>
    <row r="222" ht="12.75" customHeight="1">
      <c r="A222" s="374"/>
      <c r="B222" s="374"/>
      <c r="C222" s="374"/>
      <c r="D222" s="374"/>
      <c r="E222" s="374"/>
      <c r="F222" s="374"/>
    </row>
    <row r="223" ht="12.75" customHeight="1">
      <c r="A223" s="374"/>
      <c r="B223" s="374"/>
      <c r="C223" s="374"/>
      <c r="D223" s="374"/>
      <c r="E223" s="374"/>
      <c r="F223" s="374"/>
    </row>
    <row r="224" ht="12.75" customHeight="1">
      <c r="A224" s="374"/>
      <c r="B224" s="374"/>
      <c r="C224" s="374"/>
      <c r="D224" s="374"/>
      <c r="E224" s="374"/>
      <c r="F224" s="374"/>
    </row>
    <row r="225" ht="12.75" customHeight="1">
      <c r="A225" s="374"/>
      <c r="B225" s="374"/>
      <c r="C225" s="374"/>
      <c r="D225" s="374"/>
      <c r="E225" s="374"/>
      <c r="F225" s="374"/>
    </row>
    <row r="226" ht="12.75" customHeight="1">
      <c r="A226" s="374"/>
      <c r="B226" s="374"/>
      <c r="C226" s="374"/>
      <c r="D226" s="374"/>
      <c r="E226" s="374"/>
      <c r="F226" s="374"/>
    </row>
    <row r="227" ht="12.75" customHeight="1">
      <c r="A227" s="374"/>
      <c r="B227" s="374"/>
      <c r="C227" s="374"/>
      <c r="D227" s="374"/>
      <c r="E227" s="374"/>
      <c r="F227" s="374"/>
    </row>
    <row r="228" ht="12.75" customHeight="1">
      <c r="A228" s="374"/>
      <c r="B228" s="374"/>
      <c r="C228" s="374"/>
      <c r="D228" s="374"/>
      <c r="E228" s="374"/>
      <c r="F228" s="374"/>
    </row>
    <row r="229" ht="12.75" customHeight="1">
      <c r="A229" s="374"/>
      <c r="B229" s="374"/>
      <c r="C229" s="374"/>
      <c r="D229" s="374"/>
      <c r="E229" s="374"/>
      <c r="F229" s="374"/>
    </row>
    <row r="230" ht="12.75" customHeight="1">
      <c r="A230" s="374"/>
      <c r="B230" s="374"/>
      <c r="C230" s="374"/>
      <c r="D230" s="374"/>
      <c r="E230" s="374"/>
      <c r="F230" s="374"/>
    </row>
    <row r="231" ht="12.75" customHeight="1">
      <c r="A231" s="374"/>
      <c r="B231" s="374"/>
      <c r="C231" s="374"/>
      <c r="D231" s="374"/>
      <c r="E231" s="374"/>
      <c r="F231" s="374"/>
    </row>
    <row r="232" ht="12.75" customHeight="1">
      <c r="A232" s="374"/>
      <c r="B232" s="374"/>
      <c r="C232" s="374"/>
      <c r="D232" s="374"/>
      <c r="E232" s="374"/>
      <c r="F232" s="374"/>
    </row>
    <row r="233" ht="12.75" customHeight="1">
      <c r="A233" s="374"/>
      <c r="B233" s="374"/>
      <c r="C233" s="374"/>
      <c r="D233" s="374"/>
      <c r="E233" s="374"/>
      <c r="F233" s="374"/>
    </row>
    <row r="234" ht="12.75" customHeight="1">
      <c r="A234" s="374"/>
      <c r="B234" s="374"/>
      <c r="C234" s="374"/>
      <c r="D234" s="374"/>
      <c r="E234" s="374"/>
      <c r="F234" s="374"/>
    </row>
    <row r="235" ht="12.75" customHeight="1">
      <c r="A235" s="374"/>
      <c r="B235" s="374"/>
      <c r="C235" s="374"/>
      <c r="D235" s="374"/>
      <c r="E235" s="374"/>
      <c r="F235" s="374"/>
    </row>
    <row r="236" ht="12.75" customHeight="1">
      <c r="A236" s="374"/>
      <c r="B236" s="374"/>
      <c r="C236" s="374"/>
      <c r="D236" s="374"/>
      <c r="E236" s="374"/>
      <c r="F236" s="374"/>
    </row>
    <row r="237" ht="12.75" customHeight="1">
      <c r="A237" s="374"/>
      <c r="B237" s="374"/>
      <c r="C237" s="374"/>
      <c r="D237" s="374"/>
      <c r="E237" s="374"/>
      <c r="F237" s="374"/>
    </row>
    <row r="238" ht="12.75" customHeight="1">
      <c r="A238" s="374"/>
      <c r="B238" s="374"/>
      <c r="C238" s="374"/>
      <c r="D238" s="374"/>
      <c r="E238" s="374"/>
      <c r="F238" s="374"/>
    </row>
    <row r="239" ht="12.75" customHeight="1">
      <c r="A239" s="374"/>
      <c r="B239" s="374"/>
      <c r="C239" s="374"/>
      <c r="D239" s="374"/>
      <c r="E239" s="374"/>
      <c r="F239" s="374"/>
    </row>
    <row r="240" ht="12.75" customHeight="1">
      <c r="A240" s="374"/>
      <c r="B240" s="374"/>
      <c r="C240" s="374"/>
      <c r="D240" s="374"/>
      <c r="E240" s="374"/>
      <c r="F240" s="374"/>
    </row>
    <row r="241" ht="12.75" customHeight="1">
      <c r="A241" s="374"/>
      <c r="B241" s="374"/>
      <c r="C241" s="374"/>
      <c r="D241" s="374"/>
      <c r="E241" s="374"/>
      <c r="F241" s="374"/>
    </row>
    <row r="242" ht="12.75" customHeight="1">
      <c r="A242" s="374"/>
      <c r="B242" s="374"/>
      <c r="C242" s="374"/>
      <c r="D242" s="374"/>
      <c r="E242" s="374"/>
      <c r="F242" s="374"/>
    </row>
    <row r="243" ht="12.75" customHeight="1">
      <c r="A243" s="374"/>
      <c r="B243" s="374"/>
      <c r="C243" s="374"/>
      <c r="D243" s="374"/>
      <c r="E243" s="374"/>
      <c r="F243" s="374"/>
    </row>
    <row r="244" ht="12.75" customHeight="1">
      <c r="A244" s="374"/>
      <c r="B244" s="374"/>
      <c r="C244" s="374"/>
      <c r="D244" s="374"/>
      <c r="E244" s="374"/>
      <c r="F244" s="374"/>
    </row>
    <row r="245" ht="12.75" customHeight="1">
      <c r="A245" s="374"/>
      <c r="B245" s="374"/>
      <c r="C245" s="374"/>
      <c r="D245" s="374"/>
      <c r="E245" s="374"/>
      <c r="F245" s="374"/>
    </row>
    <row r="246" ht="12.75" customHeight="1">
      <c r="A246" s="374"/>
      <c r="B246" s="374"/>
      <c r="C246" s="374"/>
      <c r="D246" s="374"/>
      <c r="E246" s="374"/>
      <c r="F246" s="374"/>
    </row>
    <row r="247" ht="12.75" customHeight="1">
      <c r="A247" s="374"/>
      <c r="B247" s="374"/>
      <c r="C247" s="374"/>
      <c r="D247" s="374"/>
      <c r="E247" s="374"/>
      <c r="F247" s="374"/>
    </row>
    <row r="248" ht="12.75" customHeight="1">
      <c r="A248" s="374"/>
      <c r="B248" s="374"/>
      <c r="C248" s="374"/>
      <c r="D248" s="374"/>
      <c r="E248" s="374"/>
      <c r="F248" s="374"/>
    </row>
    <row r="249" ht="12.75" customHeight="1">
      <c r="A249" s="374"/>
      <c r="B249" s="374"/>
      <c r="C249" s="374"/>
      <c r="D249" s="374"/>
      <c r="E249" s="374"/>
      <c r="F249" s="374"/>
    </row>
    <row r="250" ht="12.75" customHeight="1">
      <c r="A250" s="374"/>
      <c r="B250" s="374"/>
      <c r="C250" s="374"/>
      <c r="D250" s="374"/>
      <c r="E250" s="374"/>
      <c r="F250" s="374"/>
    </row>
    <row r="251" ht="12.75" customHeight="1">
      <c r="A251" s="374"/>
      <c r="B251" s="374"/>
      <c r="C251" s="374"/>
      <c r="D251" s="374"/>
      <c r="E251" s="374"/>
      <c r="F251" s="374"/>
    </row>
    <row r="252" ht="12.75" customHeight="1">
      <c r="A252" s="374"/>
      <c r="B252" s="374"/>
      <c r="C252" s="374"/>
      <c r="D252" s="374"/>
      <c r="E252" s="374"/>
      <c r="F252" s="374"/>
    </row>
    <row r="253" ht="12.75" customHeight="1">
      <c r="A253" s="374"/>
      <c r="B253" s="374"/>
      <c r="C253" s="374"/>
      <c r="D253" s="374"/>
      <c r="E253" s="374"/>
      <c r="F253" s="374"/>
    </row>
    <row r="254" ht="12.75" customHeight="1">
      <c r="A254" s="374"/>
      <c r="B254" s="374"/>
      <c r="C254" s="374"/>
      <c r="D254" s="374"/>
      <c r="E254" s="374"/>
      <c r="F254" s="374"/>
    </row>
    <row r="255" ht="12.75" customHeight="1">
      <c r="A255" s="374"/>
      <c r="B255" s="374"/>
      <c r="C255" s="374"/>
      <c r="D255" s="374"/>
      <c r="E255" s="374"/>
      <c r="F255" s="374"/>
    </row>
    <row r="256" ht="12.75" customHeight="1">
      <c r="A256" s="374"/>
      <c r="B256" s="374"/>
      <c r="C256" s="374"/>
      <c r="D256" s="374"/>
      <c r="E256" s="374"/>
      <c r="F256" s="374"/>
    </row>
    <row r="257" ht="12.75" customHeight="1">
      <c r="A257" s="374"/>
      <c r="B257" s="374"/>
      <c r="C257" s="374"/>
      <c r="D257" s="374"/>
      <c r="E257" s="374"/>
      <c r="F257" s="374"/>
    </row>
    <row r="258" ht="12.75" customHeight="1">
      <c r="A258" s="374"/>
      <c r="B258" s="374"/>
      <c r="C258" s="374"/>
      <c r="D258" s="374"/>
      <c r="E258" s="374"/>
      <c r="F258" s="374"/>
    </row>
    <row r="259" ht="12.75" customHeight="1">
      <c r="A259" s="374"/>
      <c r="B259" s="374"/>
      <c r="C259" s="374"/>
      <c r="D259" s="374"/>
      <c r="E259" s="374"/>
      <c r="F259" s="374"/>
    </row>
    <row r="260" ht="12.75" customHeight="1">
      <c r="A260" s="374"/>
      <c r="B260" s="374"/>
      <c r="C260" s="374"/>
      <c r="D260" s="374"/>
      <c r="E260" s="374"/>
      <c r="F260" s="374"/>
    </row>
    <row r="261" ht="12.75" customHeight="1">
      <c r="A261" s="374"/>
      <c r="B261" s="374"/>
      <c r="C261" s="374"/>
      <c r="D261" s="374"/>
      <c r="E261" s="374"/>
      <c r="F261" s="374"/>
    </row>
    <row r="262" ht="12.75" customHeight="1">
      <c r="A262" s="374"/>
      <c r="B262" s="374"/>
      <c r="C262" s="374"/>
      <c r="D262" s="374"/>
      <c r="E262" s="374"/>
      <c r="F262" s="374"/>
    </row>
    <row r="263" ht="12.75" customHeight="1">
      <c r="A263" s="374"/>
      <c r="B263" s="374"/>
      <c r="C263" s="374"/>
      <c r="D263" s="374"/>
      <c r="E263" s="374"/>
      <c r="F263" s="374"/>
    </row>
    <row r="264" ht="12.75" customHeight="1">
      <c r="A264" s="374"/>
      <c r="B264" s="374"/>
      <c r="C264" s="374"/>
      <c r="D264" s="374"/>
      <c r="E264" s="374"/>
      <c r="F264" s="374"/>
    </row>
    <row r="265" ht="12.75" customHeight="1">
      <c r="A265" s="374"/>
      <c r="B265" s="374"/>
      <c r="C265" s="374"/>
      <c r="D265" s="374"/>
      <c r="E265" s="374"/>
      <c r="F265" s="374"/>
    </row>
    <row r="266" ht="12.75" customHeight="1">
      <c r="A266" s="374"/>
      <c r="B266" s="374"/>
      <c r="C266" s="374"/>
      <c r="D266" s="374"/>
      <c r="E266" s="374"/>
      <c r="F266" s="374"/>
    </row>
    <row r="267" ht="12.75" customHeight="1">
      <c r="A267" s="374"/>
      <c r="B267" s="374"/>
      <c r="C267" s="374"/>
      <c r="D267" s="374"/>
      <c r="E267" s="374"/>
      <c r="F267" s="374"/>
    </row>
    <row r="268" ht="12.75" customHeight="1">
      <c r="A268" s="374"/>
      <c r="B268" s="374"/>
      <c r="C268" s="374"/>
      <c r="D268" s="374"/>
      <c r="E268" s="374"/>
      <c r="F268" s="374"/>
    </row>
    <row r="269" ht="12.75" customHeight="1">
      <c r="A269" s="374"/>
      <c r="B269" s="374"/>
      <c r="C269" s="374"/>
      <c r="D269" s="374"/>
      <c r="E269" s="374"/>
      <c r="F269" s="374"/>
    </row>
    <row r="270" ht="12.75" customHeight="1">
      <c r="A270" s="374"/>
      <c r="B270" s="374"/>
      <c r="C270" s="374"/>
      <c r="D270" s="374"/>
      <c r="E270" s="374"/>
      <c r="F270" s="374"/>
    </row>
    <row r="271" ht="12.75" customHeight="1">
      <c r="A271" s="374"/>
      <c r="B271" s="374"/>
      <c r="C271" s="374"/>
      <c r="D271" s="374"/>
      <c r="E271" s="374"/>
      <c r="F271" s="374"/>
    </row>
    <row r="272" ht="12.75" customHeight="1">
      <c r="A272" s="374"/>
      <c r="B272" s="374"/>
      <c r="C272" s="374"/>
      <c r="D272" s="374"/>
      <c r="E272" s="374"/>
      <c r="F272" s="374"/>
    </row>
    <row r="273" ht="12.75" customHeight="1">
      <c r="A273" s="374"/>
      <c r="B273" s="374"/>
      <c r="C273" s="374"/>
      <c r="D273" s="374"/>
      <c r="E273" s="374"/>
      <c r="F273" s="374"/>
    </row>
    <row r="274" ht="12.75" customHeight="1">
      <c r="A274" s="374"/>
      <c r="B274" s="374"/>
      <c r="C274" s="374"/>
      <c r="D274" s="374"/>
      <c r="E274" s="374"/>
      <c r="F274" s="374"/>
    </row>
    <row r="275" ht="12.75" customHeight="1">
      <c r="A275" s="374"/>
      <c r="B275" s="374"/>
      <c r="C275" s="374"/>
      <c r="D275" s="374"/>
      <c r="E275" s="374"/>
      <c r="F275" s="374"/>
    </row>
    <row r="276" ht="12.75" customHeight="1">
      <c r="A276" s="374"/>
      <c r="B276" s="374"/>
      <c r="C276" s="374"/>
      <c r="D276" s="374"/>
      <c r="E276" s="374"/>
      <c r="F276" s="374"/>
    </row>
    <row r="277" ht="12.75" customHeight="1">
      <c r="A277" s="374"/>
      <c r="B277" s="374"/>
      <c r="C277" s="374"/>
      <c r="D277" s="374"/>
      <c r="E277" s="374"/>
      <c r="F277" s="374"/>
    </row>
    <row r="278" ht="12.75" customHeight="1">
      <c r="A278" s="374"/>
      <c r="B278" s="374"/>
      <c r="C278" s="374"/>
      <c r="D278" s="374"/>
      <c r="E278" s="374"/>
      <c r="F278" s="374"/>
    </row>
    <row r="279" ht="12.75" customHeight="1">
      <c r="A279" s="374"/>
      <c r="B279" s="374"/>
      <c r="C279" s="374"/>
      <c r="D279" s="374"/>
      <c r="E279" s="374"/>
      <c r="F279" s="374"/>
    </row>
    <row r="280" ht="12.75" customHeight="1">
      <c r="A280" s="374"/>
      <c r="B280" s="374"/>
      <c r="C280" s="374"/>
      <c r="D280" s="374"/>
      <c r="E280" s="374"/>
      <c r="F280" s="374"/>
    </row>
    <row r="281" ht="12.75" customHeight="1">
      <c r="A281" s="374"/>
      <c r="B281" s="374"/>
      <c r="C281" s="374"/>
      <c r="D281" s="374"/>
      <c r="E281" s="374"/>
      <c r="F281" s="374"/>
    </row>
    <row r="282" ht="12.75" customHeight="1">
      <c r="A282" s="374"/>
      <c r="B282" s="374"/>
      <c r="C282" s="374"/>
      <c r="D282" s="374"/>
      <c r="E282" s="374"/>
      <c r="F282" s="374"/>
    </row>
    <row r="283" ht="12.75" customHeight="1">
      <c r="A283" s="374"/>
      <c r="B283" s="374"/>
      <c r="C283" s="374"/>
      <c r="D283" s="374"/>
      <c r="E283" s="374"/>
      <c r="F283" s="374"/>
    </row>
    <row r="284" ht="12.75" customHeight="1">
      <c r="A284" s="374"/>
      <c r="B284" s="374"/>
      <c r="C284" s="374"/>
      <c r="D284" s="374"/>
      <c r="E284" s="374"/>
      <c r="F284" s="374"/>
    </row>
    <row r="285" ht="12.75" customHeight="1">
      <c r="A285" s="374"/>
      <c r="B285" s="374"/>
      <c r="C285" s="374"/>
      <c r="D285" s="374"/>
      <c r="E285" s="374"/>
      <c r="F285" s="374"/>
    </row>
    <row r="286" ht="12.75" customHeight="1">
      <c r="A286" s="374"/>
      <c r="B286" s="374"/>
      <c r="C286" s="374"/>
      <c r="D286" s="374"/>
      <c r="E286" s="374"/>
      <c r="F286" s="374"/>
    </row>
    <row r="287" ht="12.75" customHeight="1">
      <c r="A287" s="374"/>
      <c r="B287" s="374"/>
      <c r="C287" s="374"/>
      <c r="D287" s="374"/>
      <c r="E287" s="374"/>
      <c r="F287" s="374"/>
    </row>
    <row r="288" ht="12.75" customHeight="1">
      <c r="A288" s="374"/>
      <c r="B288" s="374"/>
      <c r="C288" s="374"/>
      <c r="D288" s="374"/>
      <c r="E288" s="374"/>
      <c r="F288" s="374"/>
    </row>
    <row r="289" ht="12.75" customHeight="1">
      <c r="A289" s="374"/>
      <c r="B289" s="374"/>
      <c r="C289" s="374"/>
      <c r="D289" s="374"/>
      <c r="E289" s="374"/>
      <c r="F289" s="374"/>
    </row>
    <row r="290" ht="12.75" customHeight="1">
      <c r="A290" s="374"/>
      <c r="B290" s="374"/>
      <c r="C290" s="374"/>
      <c r="D290" s="374"/>
      <c r="E290" s="374"/>
      <c r="F290" s="374"/>
    </row>
    <row r="291" ht="12.75" customHeight="1">
      <c r="A291" s="374"/>
      <c r="B291" s="374"/>
      <c r="C291" s="374"/>
      <c r="D291" s="374"/>
      <c r="E291" s="374"/>
      <c r="F291" s="374"/>
    </row>
    <row r="292" ht="12.75" customHeight="1">
      <c r="A292" s="374"/>
      <c r="B292" s="374"/>
      <c r="C292" s="374"/>
      <c r="D292" s="374"/>
      <c r="E292" s="374"/>
      <c r="F292" s="374"/>
    </row>
    <row r="293" ht="12.75" customHeight="1">
      <c r="A293" s="374"/>
      <c r="B293" s="374"/>
      <c r="C293" s="374"/>
      <c r="D293" s="374"/>
      <c r="E293" s="374"/>
      <c r="F293" s="374"/>
    </row>
    <row r="294" ht="12.75" customHeight="1">
      <c r="A294" s="374"/>
      <c r="B294" s="374"/>
      <c r="C294" s="374"/>
      <c r="D294" s="374"/>
      <c r="E294" s="374"/>
      <c r="F294" s="374"/>
    </row>
    <row r="295" ht="12.75" customHeight="1">
      <c r="A295" s="374"/>
      <c r="B295" s="374"/>
      <c r="C295" s="374"/>
      <c r="D295" s="374"/>
      <c r="E295" s="374"/>
      <c r="F295" s="374"/>
    </row>
    <row r="296" ht="12.75" customHeight="1">
      <c r="A296" s="374"/>
      <c r="B296" s="374"/>
      <c r="C296" s="374"/>
      <c r="D296" s="374"/>
      <c r="E296" s="374"/>
      <c r="F296" s="374"/>
    </row>
    <row r="297" ht="12.75" customHeight="1">
      <c r="A297" s="374"/>
      <c r="B297" s="374"/>
      <c r="C297" s="374"/>
      <c r="D297" s="374"/>
      <c r="E297" s="374"/>
      <c r="F297" s="374"/>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A2"/>
    <mergeCell ref="F6:F19"/>
    <mergeCell ref="F21:F24"/>
    <mergeCell ref="F26:F40"/>
    <mergeCell ref="F42:F44"/>
    <mergeCell ref="F46:F55"/>
    <mergeCell ref="F56:F57"/>
    <mergeCell ref="F79:F84"/>
    <mergeCell ref="F86:F95"/>
    <mergeCell ref="F58:F60"/>
    <mergeCell ref="A62:A63"/>
    <mergeCell ref="F62:F63"/>
    <mergeCell ref="F65:F66"/>
    <mergeCell ref="A68:A70"/>
    <mergeCell ref="F68:F77"/>
    <mergeCell ref="A79:A84"/>
  </mergeCells>
  <printOptions/>
  <pageMargins bottom="0.75" footer="0.0" header="0.0" left="0.7" right="0.7" top="0.75"/>
  <pageSetup orientation="landscape"/>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36.43"/>
    <col customWidth="1" min="2" max="2" width="35.57"/>
    <col customWidth="1" min="3" max="3" width="37.0"/>
    <col customWidth="1" min="4" max="4" width="20.86"/>
    <col customWidth="1" min="5" max="5" width="22.29"/>
    <col customWidth="1" min="6" max="6" width="23.71"/>
    <col customWidth="1" min="7" max="7" width="4.43"/>
    <col customWidth="1" min="8" max="8" width="59.29"/>
  </cols>
  <sheetData>
    <row r="1" ht="25.5" customHeight="1">
      <c r="A1" s="140" t="s">
        <v>19</v>
      </c>
      <c r="B1" s="141" t="s">
        <v>680</v>
      </c>
      <c r="C1" s="520"/>
      <c r="D1" s="521"/>
      <c r="E1" s="521"/>
      <c r="F1" s="521"/>
      <c r="G1" s="521"/>
      <c r="H1" s="521"/>
    </row>
    <row r="2" ht="16.5" customHeight="1">
      <c r="A2" s="96"/>
      <c r="B2" s="522"/>
      <c r="C2" s="522"/>
      <c r="D2" s="523"/>
      <c r="E2" s="524"/>
      <c r="F2" s="523"/>
      <c r="G2" s="525"/>
      <c r="H2" s="525"/>
    </row>
    <row r="3" ht="68.25" customHeight="1">
      <c r="A3" s="526" t="s">
        <v>118</v>
      </c>
      <c r="B3" s="527"/>
      <c r="C3" s="527"/>
      <c r="D3" s="528"/>
      <c r="E3" s="529"/>
      <c r="F3" s="529"/>
      <c r="G3" s="529"/>
      <c r="H3" s="529"/>
    </row>
    <row r="4" ht="38.25" customHeight="1">
      <c r="A4" s="470" t="s">
        <v>89</v>
      </c>
      <c r="B4" s="470" t="s">
        <v>681</v>
      </c>
      <c r="C4" s="470" t="s">
        <v>90</v>
      </c>
      <c r="D4" s="470" t="s">
        <v>123</v>
      </c>
      <c r="E4" s="470" t="s">
        <v>276</v>
      </c>
      <c r="F4" s="470" t="s">
        <v>682</v>
      </c>
      <c r="G4" s="470"/>
      <c r="H4" s="470" t="s">
        <v>92</v>
      </c>
    </row>
    <row r="5">
      <c r="A5" s="530" t="s">
        <v>683</v>
      </c>
      <c r="B5" s="531"/>
      <c r="C5" s="531"/>
      <c r="D5" s="532"/>
      <c r="E5" s="531"/>
      <c r="F5" s="531"/>
      <c r="G5" s="531"/>
      <c r="H5" s="531"/>
    </row>
    <row r="6">
      <c r="A6" s="533" t="s">
        <v>142</v>
      </c>
      <c r="B6" s="534" t="s">
        <v>684</v>
      </c>
      <c r="C6" s="535" t="s">
        <v>685</v>
      </c>
      <c r="D6" s="536" t="s">
        <v>82</v>
      </c>
      <c r="E6" s="537"/>
      <c r="F6" s="537"/>
      <c r="G6" s="538"/>
      <c r="H6" s="539" t="s">
        <v>686</v>
      </c>
    </row>
    <row r="7">
      <c r="A7" s="540"/>
      <c r="B7" s="541" t="s">
        <v>687</v>
      </c>
      <c r="C7" s="542" t="s">
        <v>688</v>
      </c>
      <c r="D7" s="543" t="s">
        <v>82</v>
      </c>
      <c r="E7" s="107"/>
      <c r="F7" s="107"/>
      <c r="G7" s="39"/>
      <c r="H7" s="39"/>
    </row>
    <row r="8">
      <c r="A8" s="540"/>
      <c r="B8" s="541" t="s">
        <v>689</v>
      </c>
      <c r="C8" s="542" t="s">
        <v>690</v>
      </c>
      <c r="D8" s="543" t="s">
        <v>82</v>
      </c>
      <c r="E8" s="107"/>
      <c r="F8" s="107"/>
      <c r="G8" s="39"/>
      <c r="H8" s="39"/>
    </row>
    <row r="9">
      <c r="A9" s="540"/>
      <c r="B9" s="541" t="s">
        <v>691</v>
      </c>
      <c r="C9" s="542" t="s">
        <v>692</v>
      </c>
      <c r="D9" s="543" t="s">
        <v>82</v>
      </c>
      <c r="E9" s="107"/>
      <c r="F9" s="107"/>
      <c r="G9" s="39"/>
      <c r="H9" s="39"/>
    </row>
    <row r="10">
      <c r="A10" s="540"/>
      <c r="B10" s="541" t="s">
        <v>693</v>
      </c>
      <c r="C10" s="542" t="s">
        <v>694</v>
      </c>
      <c r="D10" s="543" t="s">
        <v>82</v>
      </c>
      <c r="E10" s="107"/>
      <c r="F10" s="107"/>
      <c r="G10" s="39"/>
      <c r="H10" s="39"/>
    </row>
    <row r="11">
      <c r="A11" s="540"/>
      <c r="B11" s="541" t="s">
        <v>695</v>
      </c>
      <c r="C11" s="542" t="s">
        <v>696</v>
      </c>
      <c r="D11" s="543" t="s">
        <v>82</v>
      </c>
      <c r="E11" s="107"/>
      <c r="F11" s="107"/>
      <c r="G11" s="39"/>
      <c r="H11" s="39"/>
    </row>
    <row r="12">
      <c r="A12" s="540"/>
      <c r="B12" s="541" t="s">
        <v>697</v>
      </c>
      <c r="C12" s="542" t="s">
        <v>698</v>
      </c>
      <c r="D12" s="543" t="s">
        <v>82</v>
      </c>
      <c r="E12" s="107"/>
      <c r="F12" s="107"/>
      <c r="G12" s="39"/>
      <c r="H12" s="39"/>
    </row>
    <row r="13">
      <c r="A13" s="540"/>
      <c r="B13" s="541" t="s">
        <v>699</v>
      </c>
      <c r="C13" s="542" t="s">
        <v>700</v>
      </c>
      <c r="D13" s="543" t="s">
        <v>82</v>
      </c>
      <c r="E13" s="107"/>
      <c r="F13" s="107"/>
      <c r="G13" s="39"/>
      <c r="H13" s="39"/>
    </row>
    <row r="14">
      <c r="A14" s="540"/>
      <c r="B14" s="541" t="s">
        <v>701</v>
      </c>
      <c r="C14" s="542" t="s">
        <v>702</v>
      </c>
      <c r="D14" s="543" t="s">
        <v>82</v>
      </c>
      <c r="E14" s="107"/>
      <c r="F14" s="107"/>
      <c r="G14" s="39"/>
      <c r="H14" s="39"/>
    </row>
    <row r="15">
      <c r="A15" s="540"/>
      <c r="B15" s="541" t="s">
        <v>703</v>
      </c>
      <c r="C15" s="542" t="s">
        <v>704</v>
      </c>
      <c r="D15" s="543" t="s">
        <v>82</v>
      </c>
      <c r="E15" s="107"/>
      <c r="F15" s="107"/>
      <c r="G15" s="39"/>
      <c r="H15" s="39"/>
    </row>
    <row r="16">
      <c r="A16" s="540"/>
      <c r="B16" s="541" t="s">
        <v>705</v>
      </c>
      <c r="C16" s="542" t="s">
        <v>706</v>
      </c>
      <c r="D16" s="543" t="s">
        <v>82</v>
      </c>
      <c r="E16" s="107"/>
      <c r="F16" s="107"/>
      <c r="G16" s="39"/>
      <c r="H16" s="39"/>
    </row>
    <row r="17">
      <c r="A17" s="544"/>
      <c r="B17" s="545" t="s">
        <v>707</v>
      </c>
      <c r="C17" s="546" t="s">
        <v>708</v>
      </c>
      <c r="D17" s="547" t="s">
        <v>82</v>
      </c>
      <c r="E17" s="107"/>
      <c r="F17" s="107"/>
      <c r="G17" s="42"/>
      <c r="H17" s="42"/>
    </row>
    <row r="18">
      <c r="A18" s="533" t="s">
        <v>709</v>
      </c>
      <c r="B18" s="541" t="s">
        <v>710</v>
      </c>
      <c r="C18" s="542" t="s">
        <v>711</v>
      </c>
      <c r="D18" s="543" t="s">
        <v>82</v>
      </c>
      <c r="E18" s="107"/>
      <c r="F18" s="109"/>
      <c r="G18" s="367"/>
      <c r="H18" s="548" t="s">
        <v>712</v>
      </c>
    </row>
    <row r="19">
      <c r="A19" s="540"/>
      <c r="B19" s="541" t="s">
        <v>713</v>
      </c>
      <c r="C19" s="542" t="s">
        <v>711</v>
      </c>
      <c r="D19" s="543" t="s">
        <v>82</v>
      </c>
      <c r="E19" s="107"/>
      <c r="F19" s="109"/>
      <c r="G19" s="39"/>
      <c r="H19" s="39"/>
    </row>
    <row r="20">
      <c r="A20" s="540"/>
      <c r="B20" s="541" t="s">
        <v>714</v>
      </c>
      <c r="C20" s="542" t="s">
        <v>711</v>
      </c>
      <c r="D20" s="543" t="s">
        <v>82</v>
      </c>
      <c r="E20" s="107"/>
      <c r="F20" s="109"/>
      <c r="G20" s="39"/>
      <c r="H20" s="39"/>
    </row>
    <row r="21" ht="15.75" customHeight="1">
      <c r="A21" s="540"/>
      <c r="B21" s="541" t="s">
        <v>715</v>
      </c>
      <c r="C21" s="542" t="s">
        <v>711</v>
      </c>
      <c r="D21" s="543" t="s">
        <v>82</v>
      </c>
      <c r="E21" s="107"/>
      <c r="F21" s="109"/>
      <c r="G21" s="39"/>
      <c r="H21" s="39"/>
    </row>
    <row r="22" ht="15.75" customHeight="1">
      <c r="A22" s="540"/>
      <c r="B22" s="541" t="s">
        <v>716</v>
      </c>
      <c r="C22" s="542" t="s">
        <v>711</v>
      </c>
      <c r="D22" s="543" t="s">
        <v>82</v>
      </c>
      <c r="E22" s="107"/>
      <c r="F22" s="109"/>
      <c r="G22" s="39"/>
      <c r="H22" s="39"/>
    </row>
    <row r="23" ht="15.75" customHeight="1">
      <c r="A23" s="540"/>
      <c r="B23" s="541" t="s">
        <v>717</v>
      </c>
      <c r="C23" s="542" t="s">
        <v>718</v>
      </c>
      <c r="D23" s="543" t="s">
        <v>82</v>
      </c>
      <c r="E23" s="107"/>
      <c r="F23" s="109"/>
      <c r="G23" s="39"/>
      <c r="H23" s="39"/>
    </row>
    <row r="24" ht="15.75" customHeight="1">
      <c r="A24" s="540"/>
      <c r="B24" s="541" t="s">
        <v>719</v>
      </c>
      <c r="C24" s="542" t="s">
        <v>688</v>
      </c>
      <c r="D24" s="543" t="s">
        <v>82</v>
      </c>
      <c r="E24" s="107"/>
      <c r="F24" s="109"/>
      <c r="G24" s="39"/>
      <c r="H24" s="39"/>
    </row>
    <row r="25" ht="15.75" customHeight="1">
      <c r="A25" s="540"/>
      <c r="B25" s="541" t="s">
        <v>720</v>
      </c>
      <c r="C25" s="542" t="s">
        <v>721</v>
      </c>
      <c r="D25" s="543" t="s">
        <v>82</v>
      </c>
      <c r="E25" s="107"/>
      <c r="F25" s="109"/>
      <c r="G25" s="39"/>
      <c r="H25" s="39"/>
    </row>
    <row r="26" ht="15.75" customHeight="1">
      <c r="A26" s="540"/>
      <c r="B26" s="541" t="s">
        <v>722</v>
      </c>
      <c r="C26" s="542" t="s">
        <v>723</v>
      </c>
      <c r="D26" s="543" t="s">
        <v>82</v>
      </c>
      <c r="E26" s="107"/>
      <c r="F26" s="109"/>
      <c r="G26" s="39"/>
      <c r="H26" s="39"/>
    </row>
    <row r="27" ht="15.75" customHeight="1">
      <c r="A27" s="540"/>
      <c r="B27" s="541" t="s">
        <v>724</v>
      </c>
      <c r="C27" s="542" t="s">
        <v>725</v>
      </c>
      <c r="D27" s="543" t="s">
        <v>82</v>
      </c>
      <c r="E27" s="107"/>
      <c r="F27" s="109"/>
      <c r="G27" s="39"/>
      <c r="H27" s="39"/>
    </row>
    <row r="28" ht="15.75" customHeight="1">
      <c r="A28" s="540"/>
      <c r="B28" s="541" t="s">
        <v>726</v>
      </c>
      <c r="C28" s="542" t="s">
        <v>702</v>
      </c>
      <c r="D28" s="543" t="s">
        <v>82</v>
      </c>
      <c r="E28" s="107"/>
      <c r="F28" s="109"/>
      <c r="G28" s="39"/>
      <c r="H28" s="39"/>
    </row>
    <row r="29" ht="15.75" customHeight="1">
      <c r="A29" s="540"/>
      <c r="B29" s="541" t="s">
        <v>727</v>
      </c>
      <c r="C29" s="542" t="s">
        <v>685</v>
      </c>
      <c r="D29" s="543" t="s">
        <v>82</v>
      </c>
      <c r="E29" s="107"/>
      <c r="F29" s="109"/>
      <c r="G29" s="39"/>
      <c r="H29" s="39"/>
    </row>
    <row r="30" ht="15.75" customHeight="1">
      <c r="A30" s="540"/>
      <c r="B30" s="541" t="s">
        <v>728</v>
      </c>
      <c r="C30" s="542" t="s">
        <v>729</v>
      </c>
      <c r="D30" s="543" t="s">
        <v>82</v>
      </c>
      <c r="E30" s="107"/>
      <c r="F30" s="109"/>
      <c r="G30" s="39"/>
      <c r="H30" s="39"/>
    </row>
    <row r="31" ht="15.75" customHeight="1">
      <c r="A31" s="540"/>
      <c r="B31" s="541" t="s">
        <v>730</v>
      </c>
      <c r="C31" s="542" t="s">
        <v>731</v>
      </c>
      <c r="D31" s="543" t="s">
        <v>82</v>
      </c>
      <c r="E31" s="107"/>
      <c r="F31" s="109"/>
      <c r="G31" s="39"/>
      <c r="H31" s="39"/>
    </row>
    <row r="32" ht="15.75" customHeight="1">
      <c r="A32" s="540"/>
      <c r="B32" s="541" t="s">
        <v>732</v>
      </c>
      <c r="C32" s="542" t="s">
        <v>733</v>
      </c>
      <c r="D32" s="543" t="s">
        <v>82</v>
      </c>
      <c r="E32" s="107"/>
      <c r="F32" s="109"/>
      <c r="G32" s="39"/>
      <c r="H32" s="39"/>
    </row>
    <row r="33" ht="15.75" customHeight="1">
      <c r="A33" s="540"/>
      <c r="B33" s="541" t="s">
        <v>734</v>
      </c>
      <c r="C33" s="542" t="s">
        <v>735</v>
      </c>
      <c r="D33" s="543" t="s">
        <v>82</v>
      </c>
      <c r="E33" s="107"/>
      <c r="F33" s="109"/>
      <c r="G33" s="39"/>
      <c r="H33" s="39"/>
    </row>
    <row r="34" ht="15.75" customHeight="1">
      <c r="A34" s="540"/>
      <c r="B34" s="541" t="s">
        <v>736</v>
      </c>
      <c r="C34" s="542" t="s">
        <v>737</v>
      </c>
      <c r="D34" s="543" t="s">
        <v>82</v>
      </c>
      <c r="E34" s="107"/>
      <c r="F34" s="109"/>
      <c r="G34" s="39"/>
      <c r="H34" s="39"/>
    </row>
    <row r="35" ht="15.75" customHeight="1">
      <c r="A35" s="540"/>
      <c r="B35" s="541" t="s">
        <v>738</v>
      </c>
      <c r="C35" s="542" t="s">
        <v>739</v>
      </c>
      <c r="D35" s="543" t="s">
        <v>82</v>
      </c>
      <c r="E35" s="107"/>
      <c r="F35" s="109"/>
      <c r="G35" s="39"/>
      <c r="H35" s="39"/>
    </row>
    <row r="36" ht="15.75" customHeight="1">
      <c r="A36" s="540"/>
      <c r="B36" s="541" t="s">
        <v>740</v>
      </c>
      <c r="C36" s="542" t="s">
        <v>741</v>
      </c>
      <c r="D36" s="543" t="s">
        <v>82</v>
      </c>
      <c r="E36" s="107"/>
      <c r="F36" s="109"/>
      <c r="G36" s="39"/>
      <c r="H36" s="39"/>
    </row>
    <row r="37" ht="15.75" customHeight="1">
      <c r="A37" s="540"/>
      <c r="B37" s="541" t="s">
        <v>742</v>
      </c>
      <c r="C37" s="542" t="s">
        <v>743</v>
      </c>
      <c r="D37" s="543" t="s">
        <v>82</v>
      </c>
      <c r="E37" s="107"/>
      <c r="F37" s="109"/>
      <c r="G37" s="39"/>
      <c r="H37" s="39"/>
    </row>
    <row r="38" ht="15.75" customHeight="1">
      <c r="A38" s="540"/>
      <c r="B38" s="541" t="s">
        <v>744</v>
      </c>
      <c r="C38" s="542" t="s">
        <v>745</v>
      </c>
      <c r="D38" s="543" t="s">
        <v>82</v>
      </c>
      <c r="E38" s="107"/>
      <c r="F38" s="109"/>
      <c r="G38" s="39"/>
      <c r="H38" s="39"/>
    </row>
    <row r="39" ht="15.75" customHeight="1">
      <c r="A39" s="540"/>
      <c r="B39" s="541" t="s">
        <v>746</v>
      </c>
      <c r="C39" s="542" t="s">
        <v>747</v>
      </c>
      <c r="D39" s="543" t="s">
        <v>82</v>
      </c>
      <c r="E39" s="107"/>
      <c r="F39" s="109"/>
      <c r="G39" s="42"/>
      <c r="H39" s="39"/>
    </row>
    <row r="40" ht="15.75" customHeight="1">
      <c r="A40" s="544"/>
      <c r="B40" s="541" t="s">
        <v>748</v>
      </c>
      <c r="C40" s="542"/>
      <c r="D40" s="543" t="s">
        <v>82</v>
      </c>
      <c r="E40" s="107"/>
      <c r="F40" s="109"/>
      <c r="G40" s="362"/>
      <c r="H40" s="39"/>
    </row>
    <row r="41" ht="15.75" customHeight="1">
      <c r="A41" s="549"/>
      <c r="B41" s="550" t="s">
        <v>749</v>
      </c>
      <c r="C41" s="551" t="s">
        <v>688</v>
      </c>
      <c r="D41" s="543" t="s">
        <v>82</v>
      </c>
      <c r="E41" s="107"/>
      <c r="F41" s="109"/>
      <c r="G41" s="362"/>
      <c r="H41" s="39"/>
    </row>
    <row r="42" ht="15.75" customHeight="1">
      <c r="A42" s="552"/>
      <c r="B42" s="550" t="s">
        <v>750</v>
      </c>
      <c r="C42" s="551" t="s">
        <v>751</v>
      </c>
      <c r="D42" s="543" t="s">
        <v>82</v>
      </c>
      <c r="E42" s="107"/>
      <c r="F42" s="109"/>
      <c r="G42" s="362"/>
      <c r="H42" s="39"/>
    </row>
    <row r="43" ht="15.75" customHeight="1">
      <c r="A43" s="552"/>
      <c r="B43" s="553" t="s">
        <v>752</v>
      </c>
      <c r="C43" s="551" t="s">
        <v>753</v>
      </c>
      <c r="D43" s="543" t="s">
        <v>82</v>
      </c>
      <c r="E43" s="107"/>
      <c r="F43" s="109"/>
      <c r="G43" s="362"/>
      <c r="H43" s="39"/>
    </row>
    <row r="44" ht="15.75" customHeight="1">
      <c r="A44" s="552"/>
      <c r="B44" s="553" t="s">
        <v>754</v>
      </c>
      <c r="C44" s="551" t="s">
        <v>755</v>
      </c>
      <c r="D44" s="543" t="s">
        <v>82</v>
      </c>
      <c r="E44" s="107"/>
      <c r="F44" s="109"/>
      <c r="G44" s="362"/>
      <c r="H44" s="42"/>
    </row>
    <row r="45" ht="15.75" customHeight="1">
      <c r="A45" s="282" t="s">
        <v>756</v>
      </c>
      <c r="B45" s="282"/>
      <c r="C45" s="282"/>
      <c r="D45" s="554"/>
      <c r="E45" s="554"/>
      <c r="F45" s="282"/>
      <c r="G45" s="507"/>
      <c r="H45" s="555"/>
    </row>
    <row r="46" ht="15.75" customHeight="1">
      <c r="A46" s="556" t="s">
        <v>757</v>
      </c>
      <c r="B46" s="503" t="s">
        <v>758</v>
      </c>
      <c r="C46" s="503" t="s">
        <v>759</v>
      </c>
      <c r="D46" s="503" t="s">
        <v>760</v>
      </c>
      <c r="E46" s="503" t="s">
        <v>761</v>
      </c>
      <c r="F46" s="557" t="s">
        <v>762</v>
      </c>
      <c r="G46" s="12"/>
      <c r="H46" s="558"/>
    </row>
    <row r="47" ht="12.75" customHeight="1">
      <c r="A47" s="39"/>
      <c r="B47" s="363"/>
      <c r="C47" s="363"/>
      <c r="D47" s="107"/>
      <c r="E47" s="107"/>
      <c r="F47" s="363"/>
      <c r="G47" s="559"/>
      <c r="H47" s="560" t="s">
        <v>763</v>
      </c>
    </row>
    <row r="48" ht="12.75" customHeight="1">
      <c r="A48" s="39"/>
      <c r="B48" s="363"/>
      <c r="C48" s="363"/>
      <c r="D48" s="107"/>
      <c r="E48" s="107"/>
      <c r="F48" s="363"/>
      <c r="G48" s="446"/>
      <c r="H48" s="39"/>
    </row>
    <row r="49" ht="12.75" customHeight="1">
      <c r="A49" s="39"/>
      <c r="B49" s="363"/>
      <c r="C49" s="363"/>
      <c r="D49" s="107"/>
      <c r="E49" s="107"/>
      <c r="F49" s="363"/>
      <c r="G49" s="446"/>
      <c r="H49" s="39"/>
    </row>
    <row r="50" ht="12.75" customHeight="1">
      <c r="A50" s="39"/>
      <c r="B50" s="363"/>
      <c r="C50" s="363"/>
      <c r="D50" s="107"/>
      <c r="E50" s="107"/>
      <c r="F50" s="363"/>
      <c r="G50" s="446"/>
      <c r="H50" s="39"/>
    </row>
    <row r="51" ht="12.75" customHeight="1">
      <c r="A51" s="42"/>
      <c r="B51" s="368"/>
      <c r="C51" s="368"/>
      <c r="D51" s="130"/>
      <c r="E51" s="130"/>
      <c r="F51" s="368"/>
      <c r="G51" s="114"/>
      <c r="H51" s="42"/>
    </row>
    <row r="52" ht="15.75" customHeight="1">
      <c r="A52" s="183" t="s">
        <v>764</v>
      </c>
      <c r="B52" s="183"/>
      <c r="C52" s="185"/>
      <c r="D52" s="185"/>
      <c r="E52" s="483"/>
      <c r="F52" s="483"/>
      <c r="G52" s="483"/>
      <c r="H52" s="555"/>
    </row>
    <row r="53" ht="36.0" customHeight="1">
      <c r="A53" s="359"/>
      <c r="B53" s="287"/>
      <c r="C53" s="561" t="s">
        <v>765</v>
      </c>
      <c r="D53" s="562" t="s">
        <v>762</v>
      </c>
      <c r="E53" s="562" t="s">
        <v>766</v>
      </c>
      <c r="F53" s="562" t="s">
        <v>767</v>
      </c>
      <c r="G53" s="287"/>
      <c r="H53" s="395"/>
    </row>
    <row r="54" ht="30.0" customHeight="1">
      <c r="A54" s="334"/>
      <c r="B54" s="301" t="s">
        <v>768</v>
      </c>
      <c r="C54" s="368"/>
      <c r="D54" s="368"/>
      <c r="E54" s="563"/>
      <c r="F54" s="564"/>
      <c r="G54" s="301"/>
      <c r="H54" s="170" t="s">
        <v>769</v>
      </c>
    </row>
    <row r="55" ht="15.75" customHeight="1">
      <c r="A55" s="183" t="s">
        <v>770</v>
      </c>
      <c r="B55" s="183"/>
      <c r="C55" s="183"/>
      <c r="D55" s="183"/>
      <c r="E55" s="183"/>
      <c r="F55" s="483"/>
      <c r="G55" s="185"/>
      <c r="H55" s="227"/>
    </row>
    <row r="56" ht="15.75" customHeight="1">
      <c r="A56" s="538" t="s">
        <v>771</v>
      </c>
      <c r="B56" s="287" t="s">
        <v>772</v>
      </c>
      <c r="C56" s="287"/>
      <c r="D56" s="287" t="s">
        <v>773</v>
      </c>
      <c r="E56" s="287"/>
      <c r="F56" s="565"/>
      <c r="G56" s="287"/>
      <c r="H56" s="336"/>
    </row>
    <row r="57" ht="15.75" customHeight="1">
      <c r="A57" s="39"/>
      <c r="B57" s="293" t="s">
        <v>774</v>
      </c>
      <c r="C57" s="293"/>
      <c r="D57" s="293" t="s">
        <v>773</v>
      </c>
      <c r="E57" s="293"/>
      <c r="F57" s="363"/>
      <c r="G57" s="293"/>
      <c r="H57" s="39"/>
    </row>
    <row r="58" ht="15.75" customHeight="1">
      <c r="A58" s="39"/>
      <c r="B58" s="293" t="s">
        <v>775</v>
      </c>
      <c r="C58" s="293"/>
      <c r="D58" s="293" t="s">
        <v>773</v>
      </c>
      <c r="E58" s="293"/>
      <c r="F58" s="363"/>
      <c r="G58" s="293"/>
      <c r="H58" s="39"/>
    </row>
    <row r="59" ht="15.75" customHeight="1">
      <c r="A59" s="39"/>
      <c r="B59" s="293" t="s">
        <v>776</v>
      </c>
      <c r="C59" s="293"/>
      <c r="D59" s="293" t="s">
        <v>773</v>
      </c>
      <c r="E59" s="293"/>
      <c r="F59" s="363"/>
      <c r="G59" s="293"/>
      <c r="H59" s="39"/>
    </row>
    <row r="60" ht="12.75" customHeight="1">
      <c r="A60" s="171"/>
      <c r="B60" s="299" t="s">
        <v>777</v>
      </c>
      <c r="C60" s="299"/>
      <c r="D60" s="301" t="s">
        <v>773</v>
      </c>
      <c r="E60" s="301"/>
      <c r="F60" s="368"/>
      <c r="G60" s="301"/>
      <c r="H60" s="42"/>
    </row>
    <row r="61" ht="15.75" customHeight="1">
      <c r="A61" s="566" t="s">
        <v>778</v>
      </c>
      <c r="B61" s="304" t="s">
        <v>772</v>
      </c>
      <c r="C61" s="304"/>
      <c r="D61" s="304" t="s">
        <v>773</v>
      </c>
      <c r="E61" s="567"/>
      <c r="F61" s="568">
        <f>SUM(G68:G161)/1000</f>
        <v>0</v>
      </c>
      <c r="G61" s="569"/>
      <c r="H61" s="570" t="s">
        <v>779</v>
      </c>
    </row>
    <row r="62" ht="15.75" customHeight="1">
      <c r="A62" s="39"/>
      <c r="B62" s="293" t="s">
        <v>774</v>
      </c>
      <c r="C62" s="293"/>
      <c r="D62" s="293" t="s">
        <v>773</v>
      </c>
      <c r="E62" s="571"/>
      <c r="F62" s="572">
        <f>SUM(G163:G296)/1000</f>
        <v>0</v>
      </c>
      <c r="G62" s="135"/>
      <c r="H62" s="135"/>
    </row>
    <row r="63" ht="15.75" customHeight="1">
      <c r="A63" s="39"/>
      <c r="B63" s="293" t="s">
        <v>775</v>
      </c>
      <c r="C63" s="293"/>
      <c r="D63" s="293" t="s">
        <v>773</v>
      </c>
      <c r="E63" s="571"/>
      <c r="F63" s="572">
        <f>SUM(G298:G309)/1000</f>
        <v>0</v>
      </c>
      <c r="G63" s="135"/>
      <c r="H63" s="135"/>
    </row>
    <row r="64" ht="15.75" customHeight="1">
      <c r="A64" s="39"/>
      <c r="B64" s="293" t="s">
        <v>776</v>
      </c>
      <c r="C64" s="293"/>
      <c r="D64" s="293" t="s">
        <v>773</v>
      </c>
      <c r="E64" s="571"/>
      <c r="F64" s="572">
        <f>SUM(G311:G326)/1000</f>
        <v>0</v>
      </c>
      <c r="G64" s="135"/>
      <c r="H64" s="135"/>
    </row>
    <row r="65" ht="15.75" customHeight="1">
      <c r="A65" s="42"/>
      <c r="B65" s="301" t="s">
        <v>777</v>
      </c>
      <c r="C65" s="301"/>
      <c r="D65" s="301" t="s">
        <v>773</v>
      </c>
      <c r="E65" s="573"/>
      <c r="F65" s="574">
        <f>SUM(G328:G330)/1000</f>
        <v>0</v>
      </c>
      <c r="G65" s="15"/>
      <c r="H65" s="15"/>
    </row>
    <row r="66" ht="20.25" customHeight="1">
      <c r="A66" s="183" t="s">
        <v>780</v>
      </c>
      <c r="B66" s="185"/>
      <c r="C66" s="185"/>
      <c r="D66" s="185"/>
      <c r="E66" s="575"/>
      <c r="F66" s="185"/>
      <c r="G66" s="185"/>
      <c r="H66" s="227"/>
    </row>
    <row r="67" ht="34.5" customHeight="1">
      <c r="A67" s="576"/>
      <c r="B67" s="577"/>
      <c r="C67" s="577" t="s">
        <v>781</v>
      </c>
      <c r="D67" s="577" t="s">
        <v>782</v>
      </c>
      <c r="E67" s="578" t="s">
        <v>783</v>
      </c>
      <c r="F67" s="578" t="s">
        <v>784</v>
      </c>
      <c r="G67" s="579" t="s">
        <v>785</v>
      </c>
      <c r="H67" s="580" t="s">
        <v>785</v>
      </c>
    </row>
    <row r="68" ht="12.75" customHeight="1">
      <c r="A68" s="581" t="s">
        <v>786</v>
      </c>
      <c r="B68" s="119" t="s">
        <v>787</v>
      </c>
      <c r="C68" s="582"/>
      <c r="D68" s="583"/>
      <c r="E68" s="584"/>
      <c r="F68" s="585">
        <v>500.0</v>
      </c>
      <c r="G68" s="586">
        <f t="shared" ref="G68:G161" si="1">(C68*E68) + (D68*F68)</f>
        <v>0</v>
      </c>
      <c r="H68" s="587" t="s">
        <v>788</v>
      </c>
    </row>
    <row r="69" ht="12.75" customHeight="1">
      <c r="A69" s="39"/>
      <c r="B69" s="122" t="s">
        <v>789</v>
      </c>
      <c r="C69" s="543"/>
      <c r="D69" s="588"/>
      <c r="E69" s="589"/>
      <c r="F69" s="590">
        <v>125.0</v>
      </c>
      <c r="G69" s="591">
        <f t="shared" si="1"/>
        <v>0</v>
      </c>
      <c r="H69" s="39"/>
    </row>
    <row r="70" ht="12.75" customHeight="1">
      <c r="A70" s="39"/>
      <c r="B70" s="122" t="s">
        <v>790</v>
      </c>
      <c r="C70" s="543"/>
      <c r="D70" s="588"/>
      <c r="E70" s="589"/>
      <c r="F70" s="590">
        <v>250.0</v>
      </c>
      <c r="G70" s="591">
        <f t="shared" si="1"/>
        <v>0</v>
      </c>
      <c r="H70" s="39"/>
    </row>
    <row r="71" ht="12.75" customHeight="1">
      <c r="A71" s="39"/>
      <c r="B71" s="122" t="s">
        <v>791</v>
      </c>
      <c r="C71" s="543"/>
      <c r="D71" s="588"/>
      <c r="E71" s="589"/>
      <c r="F71" s="590">
        <v>415.0</v>
      </c>
      <c r="G71" s="591">
        <f t="shared" si="1"/>
        <v>0</v>
      </c>
      <c r="H71" s="39"/>
    </row>
    <row r="72" ht="12.75" customHeight="1">
      <c r="A72" s="39"/>
      <c r="B72" s="122" t="s">
        <v>792</v>
      </c>
      <c r="C72" s="543"/>
      <c r="D72" s="588"/>
      <c r="E72" s="589"/>
      <c r="F72" s="590">
        <v>250.0</v>
      </c>
      <c r="G72" s="591">
        <f t="shared" si="1"/>
        <v>0</v>
      </c>
      <c r="H72" s="39"/>
    </row>
    <row r="73" ht="12.75" customHeight="1">
      <c r="A73" s="39"/>
      <c r="B73" s="122" t="s">
        <v>793</v>
      </c>
      <c r="C73" s="543"/>
      <c r="D73" s="588"/>
      <c r="E73" s="589"/>
      <c r="F73" s="590">
        <v>500.0</v>
      </c>
      <c r="G73" s="591">
        <f t="shared" si="1"/>
        <v>0</v>
      </c>
      <c r="H73" s="39"/>
    </row>
    <row r="74" ht="12.75" customHeight="1">
      <c r="A74" s="39"/>
      <c r="B74" s="122" t="s">
        <v>794</v>
      </c>
      <c r="C74" s="543"/>
      <c r="D74" s="588"/>
      <c r="E74" s="589"/>
      <c r="F74" s="590">
        <v>250.0</v>
      </c>
      <c r="G74" s="591">
        <f t="shared" si="1"/>
        <v>0</v>
      </c>
      <c r="H74" s="39"/>
    </row>
    <row r="75" ht="12.75" customHeight="1">
      <c r="A75" s="39"/>
      <c r="B75" s="122" t="s">
        <v>795</v>
      </c>
      <c r="C75" s="543"/>
      <c r="D75" s="588"/>
      <c r="E75" s="589"/>
      <c r="F75" s="590">
        <v>260.0</v>
      </c>
      <c r="G75" s="591">
        <f t="shared" si="1"/>
        <v>0</v>
      </c>
      <c r="H75" s="39"/>
    </row>
    <row r="76" ht="12.75" customHeight="1">
      <c r="A76" s="39"/>
      <c r="B76" s="122" t="s">
        <v>796</v>
      </c>
      <c r="C76" s="543"/>
      <c r="D76" s="588"/>
      <c r="E76" s="589"/>
      <c r="F76" s="590">
        <v>250.0</v>
      </c>
      <c r="G76" s="591">
        <f t="shared" si="1"/>
        <v>0</v>
      </c>
      <c r="H76" s="39"/>
    </row>
    <row r="77" ht="12.75" customHeight="1">
      <c r="A77" s="39"/>
      <c r="B77" s="122" t="s">
        <v>797</v>
      </c>
      <c r="C77" s="543"/>
      <c r="D77" s="588"/>
      <c r="E77" s="589"/>
      <c r="F77" s="590">
        <v>235.0</v>
      </c>
      <c r="G77" s="591">
        <f t="shared" si="1"/>
        <v>0</v>
      </c>
      <c r="H77" s="39"/>
    </row>
    <row r="78" ht="12.75" customHeight="1">
      <c r="A78" s="39"/>
      <c r="B78" s="122" t="s">
        <v>798</v>
      </c>
      <c r="C78" s="543"/>
      <c r="D78" s="588"/>
      <c r="E78" s="589"/>
      <c r="F78" s="590">
        <v>250.0</v>
      </c>
      <c r="G78" s="591">
        <f t="shared" si="1"/>
        <v>0</v>
      </c>
      <c r="H78" s="39"/>
    </row>
    <row r="79" ht="12.75" customHeight="1">
      <c r="A79" s="39"/>
      <c r="B79" s="122" t="s">
        <v>799</v>
      </c>
      <c r="C79" s="543"/>
      <c r="D79" s="588"/>
      <c r="E79" s="589"/>
      <c r="F79" s="590">
        <v>400.0</v>
      </c>
      <c r="G79" s="591">
        <f t="shared" si="1"/>
        <v>0</v>
      </c>
      <c r="H79" s="39"/>
    </row>
    <row r="80" ht="12.75" customHeight="1">
      <c r="A80" s="39"/>
      <c r="B80" s="122" t="s">
        <v>800</v>
      </c>
      <c r="C80" s="543"/>
      <c r="D80" s="588"/>
      <c r="E80" s="589"/>
      <c r="F80" s="590">
        <v>337.5</v>
      </c>
      <c r="G80" s="591">
        <f t="shared" si="1"/>
        <v>0</v>
      </c>
      <c r="H80" s="39"/>
    </row>
    <row r="81" ht="12.75" customHeight="1">
      <c r="A81" s="39"/>
      <c r="B81" s="122" t="s">
        <v>801</v>
      </c>
      <c r="C81" s="543"/>
      <c r="D81" s="588"/>
      <c r="E81" s="589"/>
      <c r="F81" s="590">
        <v>250.0</v>
      </c>
      <c r="G81" s="591">
        <f t="shared" si="1"/>
        <v>0</v>
      </c>
      <c r="H81" s="39"/>
    </row>
    <row r="82" ht="12.75" customHeight="1">
      <c r="A82" s="39"/>
      <c r="B82" s="122" t="s">
        <v>802</v>
      </c>
      <c r="C82" s="543"/>
      <c r="D82" s="588"/>
      <c r="E82" s="589"/>
      <c r="F82" s="590">
        <v>450.0</v>
      </c>
      <c r="G82" s="591">
        <f t="shared" si="1"/>
        <v>0</v>
      </c>
      <c r="H82" s="39"/>
    </row>
    <row r="83" ht="12.75" customHeight="1">
      <c r="A83" s="39"/>
      <c r="B83" s="122" t="s">
        <v>803</v>
      </c>
      <c r="C83" s="543"/>
      <c r="D83" s="588"/>
      <c r="E83" s="589"/>
      <c r="F83" s="590">
        <v>100.0</v>
      </c>
      <c r="G83" s="591">
        <f t="shared" si="1"/>
        <v>0</v>
      </c>
      <c r="H83" s="39"/>
    </row>
    <row r="84" ht="12.75" customHeight="1">
      <c r="A84" s="39"/>
      <c r="B84" s="122" t="s">
        <v>804</v>
      </c>
      <c r="C84" s="543"/>
      <c r="D84" s="588"/>
      <c r="E84" s="589"/>
      <c r="F84" s="590">
        <v>500.0</v>
      </c>
      <c r="G84" s="591">
        <f t="shared" si="1"/>
        <v>0</v>
      </c>
      <c r="H84" s="39"/>
    </row>
    <row r="85" ht="12.75" customHeight="1">
      <c r="A85" s="39"/>
      <c r="B85" s="122" t="s">
        <v>805</v>
      </c>
      <c r="C85" s="543"/>
      <c r="D85" s="588"/>
      <c r="E85" s="589"/>
      <c r="F85" s="590">
        <v>500.0</v>
      </c>
      <c r="G85" s="591">
        <f t="shared" si="1"/>
        <v>0</v>
      </c>
      <c r="H85" s="39"/>
    </row>
    <row r="86" ht="12.75" customHeight="1">
      <c r="A86" s="39"/>
      <c r="B86" s="122" t="s">
        <v>806</v>
      </c>
      <c r="C86" s="543"/>
      <c r="D86" s="588"/>
      <c r="E86" s="589"/>
      <c r="F86" s="590">
        <v>750.0</v>
      </c>
      <c r="G86" s="591">
        <f t="shared" si="1"/>
        <v>0</v>
      </c>
      <c r="H86" s="39"/>
    </row>
    <row r="87" ht="12.75" customHeight="1">
      <c r="A87" s="39"/>
      <c r="B87" s="592" t="s">
        <v>807</v>
      </c>
      <c r="C87" s="543"/>
      <c r="D87" s="588"/>
      <c r="E87" s="589"/>
      <c r="F87" s="590">
        <v>250.0</v>
      </c>
      <c r="G87" s="591">
        <f t="shared" si="1"/>
        <v>0</v>
      </c>
      <c r="H87" s="42"/>
    </row>
    <row r="88" ht="12.75" customHeight="1">
      <c r="A88" s="39"/>
      <c r="B88" s="592" t="s">
        <v>808</v>
      </c>
      <c r="C88" s="543"/>
      <c r="D88" s="588"/>
      <c r="E88" s="589"/>
      <c r="F88" s="590">
        <v>250.0</v>
      </c>
      <c r="G88" s="591">
        <f t="shared" si="1"/>
        <v>0</v>
      </c>
      <c r="H88" s="593">
        <f t="shared" ref="H88:H161" si="2">(D88*F88) + (E88*G88)</f>
        <v>0</v>
      </c>
    </row>
    <row r="89" ht="12.75" customHeight="1">
      <c r="A89" s="39"/>
      <c r="B89" s="122" t="s">
        <v>809</v>
      </c>
      <c r="C89" s="543"/>
      <c r="D89" s="588"/>
      <c r="E89" s="589"/>
      <c r="F89" s="590">
        <v>200.0</v>
      </c>
      <c r="G89" s="591">
        <f t="shared" si="1"/>
        <v>0</v>
      </c>
      <c r="H89" s="593">
        <f t="shared" si="2"/>
        <v>0</v>
      </c>
    </row>
    <row r="90" ht="12.75" customHeight="1">
      <c r="A90" s="39"/>
      <c r="B90" s="122" t="s">
        <v>810</v>
      </c>
      <c r="C90" s="543"/>
      <c r="D90" s="588"/>
      <c r="E90" s="589"/>
      <c r="F90" s="590">
        <v>125.0</v>
      </c>
      <c r="G90" s="591">
        <f t="shared" si="1"/>
        <v>0</v>
      </c>
      <c r="H90" s="593">
        <f t="shared" si="2"/>
        <v>0</v>
      </c>
    </row>
    <row r="91" ht="12.75" customHeight="1">
      <c r="A91" s="39"/>
      <c r="B91" s="122" t="s">
        <v>811</v>
      </c>
      <c r="C91" s="543"/>
      <c r="D91" s="588"/>
      <c r="E91" s="589"/>
      <c r="F91" s="590">
        <v>320.0</v>
      </c>
      <c r="G91" s="591">
        <f t="shared" si="1"/>
        <v>0</v>
      </c>
      <c r="H91" s="593">
        <f t="shared" si="2"/>
        <v>0</v>
      </c>
    </row>
    <row r="92" ht="12.75" customHeight="1">
      <c r="A92" s="39"/>
      <c r="B92" s="122" t="s">
        <v>812</v>
      </c>
      <c r="C92" s="543"/>
      <c r="D92" s="588"/>
      <c r="E92" s="589"/>
      <c r="F92" s="590">
        <v>50.0</v>
      </c>
      <c r="G92" s="591">
        <f t="shared" si="1"/>
        <v>0</v>
      </c>
      <c r="H92" s="593">
        <f t="shared" si="2"/>
        <v>0</v>
      </c>
    </row>
    <row r="93" ht="12.75" customHeight="1">
      <c r="A93" s="39"/>
      <c r="B93" s="122" t="s">
        <v>813</v>
      </c>
      <c r="C93" s="543"/>
      <c r="D93" s="588"/>
      <c r="E93" s="589"/>
      <c r="F93" s="590">
        <v>500.0</v>
      </c>
      <c r="G93" s="591">
        <f t="shared" si="1"/>
        <v>0</v>
      </c>
      <c r="H93" s="593">
        <f t="shared" si="2"/>
        <v>0</v>
      </c>
    </row>
    <row r="94" ht="12.75" customHeight="1">
      <c r="A94" s="39"/>
      <c r="B94" s="122" t="s">
        <v>814</v>
      </c>
      <c r="C94" s="543"/>
      <c r="D94" s="588"/>
      <c r="E94" s="589"/>
      <c r="F94" s="590">
        <v>200.0</v>
      </c>
      <c r="G94" s="591">
        <f t="shared" si="1"/>
        <v>0</v>
      </c>
      <c r="H94" s="593">
        <f t="shared" si="2"/>
        <v>0</v>
      </c>
    </row>
    <row r="95" ht="12.75" customHeight="1">
      <c r="A95" s="39"/>
      <c r="B95" s="122" t="s">
        <v>815</v>
      </c>
      <c r="C95" s="543"/>
      <c r="D95" s="588"/>
      <c r="E95" s="589"/>
      <c r="F95" s="590">
        <v>250.0</v>
      </c>
      <c r="G95" s="591">
        <f t="shared" si="1"/>
        <v>0</v>
      </c>
      <c r="H95" s="593">
        <f t="shared" si="2"/>
        <v>0</v>
      </c>
    </row>
    <row r="96" ht="12.75" customHeight="1">
      <c r="A96" s="39"/>
      <c r="B96" s="122" t="s">
        <v>816</v>
      </c>
      <c r="C96" s="543"/>
      <c r="D96" s="588"/>
      <c r="E96" s="589"/>
      <c r="F96" s="590">
        <v>412.5</v>
      </c>
      <c r="G96" s="591">
        <f t="shared" si="1"/>
        <v>0</v>
      </c>
      <c r="H96" s="593">
        <f t="shared" si="2"/>
        <v>0</v>
      </c>
    </row>
    <row r="97" ht="12.75" customHeight="1">
      <c r="A97" s="39"/>
      <c r="B97" s="122" t="s">
        <v>817</v>
      </c>
      <c r="C97" s="543"/>
      <c r="D97" s="588"/>
      <c r="E97" s="589"/>
      <c r="F97" s="590">
        <v>42.0</v>
      </c>
      <c r="G97" s="591">
        <f t="shared" si="1"/>
        <v>0</v>
      </c>
      <c r="H97" s="593">
        <f t="shared" si="2"/>
        <v>0</v>
      </c>
    </row>
    <row r="98" ht="12.75" customHeight="1">
      <c r="A98" s="39"/>
      <c r="B98" s="122" t="s">
        <v>818</v>
      </c>
      <c r="C98" s="543"/>
      <c r="D98" s="588"/>
      <c r="E98" s="589"/>
      <c r="F98" s="590">
        <v>225.0</v>
      </c>
      <c r="G98" s="591">
        <f t="shared" si="1"/>
        <v>0</v>
      </c>
      <c r="H98" s="593">
        <f t="shared" si="2"/>
        <v>0</v>
      </c>
    </row>
    <row r="99" ht="12.75" customHeight="1">
      <c r="A99" s="39"/>
      <c r="B99" s="122" t="s">
        <v>819</v>
      </c>
      <c r="C99" s="543"/>
      <c r="D99" s="588"/>
      <c r="E99" s="589"/>
      <c r="F99" s="590">
        <v>100.0</v>
      </c>
      <c r="G99" s="591">
        <f t="shared" si="1"/>
        <v>0</v>
      </c>
      <c r="H99" s="593">
        <f t="shared" si="2"/>
        <v>0</v>
      </c>
    </row>
    <row r="100" ht="12.75" customHeight="1">
      <c r="A100" s="39"/>
      <c r="B100" s="122" t="s">
        <v>820</v>
      </c>
      <c r="C100" s="543"/>
      <c r="D100" s="588"/>
      <c r="E100" s="589"/>
      <c r="F100" s="590">
        <v>125.0</v>
      </c>
      <c r="G100" s="591">
        <f t="shared" si="1"/>
        <v>0</v>
      </c>
      <c r="H100" s="593">
        <f t="shared" si="2"/>
        <v>0</v>
      </c>
    </row>
    <row r="101" ht="12.75" customHeight="1">
      <c r="A101" s="39"/>
      <c r="B101" s="122" t="s">
        <v>821</v>
      </c>
      <c r="C101" s="594"/>
      <c r="D101" s="543"/>
      <c r="E101" s="589">
        <v>750.0</v>
      </c>
      <c r="F101" s="590"/>
      <c r="G101" s="591">
        <f t="shared" si="1"/>
        <v>0</v>
      </c>
      <c r="H101" s="593">
        <f t="shared" si="2"/>
        <v>0</v>
      </c>
    </row>
    <row r="102" ht="12.75" customHeight="1">
      <c r="A102" s="39"/>
      <c r="B102" s="122" t="s">
        <v>822</v>
      </c>
      <c r="C102" s="543"/>
      <c r="D102" s="588"/>
      <c r="E102" s="589"/>
      <c r="F102" s="590">
        <v>535.0</v>
      </c>
      <c r="G102" s="591">
        <f t="shared" si="1"/>
        <v>0</v>
      </c>
      <c r="H102" s="593">
        <f t="shared" si="2"/>
        <v>0</v>
      </c>
    </row>
    <row r="103" ht="12.75" customHeight="1">
      <c r="A103" s="39"/>
      <c r="B103" s="122" t="s">
        <v>823</v>
      </c>
      <c r="C103" s="543"/>
      <c r="D103" s="588"/>
      <c r="E103" s="589"/>
      <c r="F103" s="590">
        <v>240.0</v>
      </c>
      <c r="G103" s="591">
        <f t="shared" si="1"/>
        <v>0</v>
      </c>
      <c r="H103" s="593">
        <f t="shared" si="2"/>
        <v>0</v>
      </c>
    </row>
    <row r="104" ht="12.75" customHeight="1">
      <c r="A104" s="39"/>
      <c r="B104" s="122" t="s">
        <v>824</v>
      </c>
      <c r="C104" s="543"/>
      <c r="D104" s="588"/>
      <c r="E104" s="589"/>
      <c r="F104" s="590">
        <v>250.0</v>
      </c>
      <c r="G104" s="591">
        <f t="shared" si="1"/>
        <v>0</v>
      </c>
      <c r="H104" s="593">
        <f t="shared" si="2"/>
        <v>0</v>
      </c>
    </row>
    <row r="105" ht="12.75" customHeight="1">
      <c r="A105" s="39"/>
      <c r="B105" s="122" t="s">
        <v>825</v>
      </c>
      <c r="C105" s="543"/>
      <c r="D105" s="588"/>
      <c r="E105" s="589"/>
      <c r="F105" s="590">
        <v>200.0</v>
      </c>
      <c r="G105" s="591">
        <f t="shared" si="1"/>
        <v>0</v>
      </c>
      <c r="H105" s="593">
        <f t="shared" si="2"/>
        <v>0</v>
      </c>
    </row>
    <row r="106" ht="12.75" customHeight="1">
      <c r="A106" s="39"/>
      <c r="B106" s="122" t="s">
        <v>826</v>
      </c>
      <c r="C106" s="594"/>
      <c r="D106" s="543"/>
      <c r="E106" s="589">
        <v>500.0</v>
      </c>
      <c r="F106" s="590"/>
      <c r="G106" s="591">
        <f t="shared" si="1"/>
        <v>0</v>
      </c>
      <c r="H106" s="593">
        <f t="shared" si="2"/>
        <v>0</v>
      </c>
    </row>
    <row r="107" ht="12.75" customHeight="1">
      <c r="A107" s="39"/>
      <c r="B107" s="122" t="s">
        <v>827</v>
      </c>
      <c r="C107" s="543"/>
      <c r="D107" s="588"/>
      <c r="E107" s="589"/>
      <c r="F107" s="590">
        <v>150.0</v>
      </c>
      <c r="G107" s="591">
        <f t="shared" si="1"/>
        <v>0</v>
      </c>
      <c r="H107" s="593">
        <f t="shared" si="2"/>
        <v>0</v>
      </c>
    </row>
    <row r="108" ht="12.75" customHeight="1">
      <c r="A108" s="39"/>
      <c r="B108" s="122" t="s">
        <v>828</v>
      </c>
      <c r="C108" s="543"/>
      <c r="D108" s="588"/>
      <c r="E108" s="589"/>
      <c r="F108" s="590">
        <v>50.0</v>
      </c>
      <c r="G108" s="591">
        <f t="shared" si="1"/>
        <v>0</v>
      </c>
      <c r="H108" s="593">
        <f t="shared" si="2"/>
        <v>0</v>
      </c>
    </row>
    <row r="109" ht="12.75" customHeight="1">
      <c r="A109" s="39"/>
      <c r="B109" s="122" t="s">
        <v>829</v>
      </c>
      <c r="C109" s="543"/>
      <c r="D109" s="588"/>
      <c r="E109" s="589"/>
      <c r="F109" s="590">
        <v>300.0</v>
      </c>
      <c r="G109" s="591">
        <f t="shared" si="1"/>
        <v>0</v>
      </c>
      <c r="H109" s="593">
        <f t="shared" si="2"/>
        <v>0</v>
      </c>
    </row>
    <row r="110" ht="12.75" customHeight="1">
      <c r="A110" s="39"/>
      <c r="B110" s="122" t="s">
        <v>830</v>
      </c>
      <c r="C110" s="543"/>
      <c r="D110" s="588"/>
      <c r="E110" s="589"/>
      <c r="F110" s="590">
        <v>460.0</v>
      </c>
      <c r="G110" s="591">
        <f t="shared" si="1"/>
        <v>0</v>
      </c>
      <c r="H110" s="593">
        <f t="shared" si="2"/>
        <v>0</v>
      </c>
    </row>
    <row r="111" ht="12.75" customHeight="1">
      <c r="A111" s="39"/>
      <c r="B111" s="122" t="s">
        <v>831</v>
      </c>
      <c r="C111" s="543"/>
      <c r="D111" s="588"/>
      <c r="E111" s="589"/>
      <c r="F111" s="590">
        <v>62.5</v>
      </c>
      <c r="G111" s="591">
        <f t="shared" si="1"/>
        <v>0</v>
      </c>
      <c r="H111" s="593">
        <f t="shared" si="2"/>
        <v>0</v>
      </c>
    </row>
    <row r="112" ht="12.75" customHeight="1">
      <c r="A112" s="39"/>
      <c r="B112" s="122" t="s">
        <v>832</v>
      </c>
      <c r="C112" s="543"/>
      <c r="D112" s="588"/>
      <c r="E112" s="589"/>
      <c r="F112" s="590">
        <v>125.0</v>
      </c>
      <c r="G112" s="591">
        <f t="shared" si="1"/>
        <v>0</v>
      </c>
      <c r="H112" s="593">
        <f t="shared" si="2"/>
        <v>0</v>
      </c>
    </row>
    <row r="113" ht="12.75" customHeight="1">
      <c r="A113" s="39"/>
      <c r="B113" s="122" t="s">
        <v>833</v>
      </c>
      <c r="C113" s="543"/>
      <c r="D113" s="588"/>
      <c r="E113" s="589"/>
      <c r="F113" s="590">
        <v>37.0</v>
      </c>
      <c r="G113" s="591">
        <f t="shared" si="1"/>
        <v>0</v>
      </c>
      <c r="H113" s="593">
        <f t="shared" si="2"/>
        <v>0</v>
      </c>
    </row>
    <row r="114" ht="12.75" customHeight="1">
      <c r="A114" s="39"/>
      <c r="B114" s="122" t="s">
        <v>834</v>
      </c>
      <c r="C114" s="543"/>
      <c r="D114" s="588"/>
      <c r="E114" s="589"/>
      <c r="F114" s="590">
        <v>325.0</v>
      </c>
      <c r="G114" s="591">
        <f t="shared" si="1"/>
        <v>0</v>
      </c>
      <c r="H114" s="593">
        <f t="shared" si="2"/>
        <v>0</v>
      </c>
    </row>
    <row r="115" ht="12.75" customHeight="1">
      <c r="A115" s="39"/>
      <c r="B115" s="122" t="s">
        <v>835</v>
      </c>
      <c r="C115" s="543"/>
      <c r="D115" s="588"/>
      <c r="E115" s="589"/>
      <c r="F115" s="590">
        <v>300.0</v>
      </c>
      <c r="G115" s="591">
        <f t="shared" si="1"/>
        <v>0</v>
      </c>
      <c r="H115" s="593">
        <f t="shared" si="2"/>
        <v>0</v>
      </c>
    </row>
    <row r="116" ht="12.75" customHeight="1">
      <c r="A116" s="39"/>
      <c r="B116" s="122" t="s">
        <v>836</v>
      </c>
      <c r="C116" s="543"/>
      <c r="D116" s="588"/>
      <c r="E116" s="589"/>
      <c r="F116" s="590">
        <v>475.0</v>
      </c>
      <c r="G116" s="591">
        <f t="shared" si="1"/>
        <v>0</v>
      </c>
      <c r="H116" s="593">
        <f t="shared" si="2"/>
        <v>0</v>
      </c>
    </row>
    <row r="117" ht="12.75" customHeight="1">
      <c r="A117" s="39"/>
      <c r="B117" s="122" t="s">
        <v>837</v>
      </c>
      <c r="C117" s="543"/>
      <c r="D117" s="588"/>
      <c r="E117" s="589"/>
      <c r="F117" s="590">
        <v>200.0</v>
      </c>
      <c r="G117" s="591">
        <f t="shared" si="1"/>
        <v>0</v>
      </c>
      <c r="H117" s="593">
        <f t="shared" si="2"/>
        <v>0</v>
      </c>
    </row>
    <row r="118" ht="12.75" customHeight="1">
      <c r="A118" s="39"/>
      <c r="B118" s="122" t="s">
        <v>838</v>
      </c>
      <c r="C118" s="543"/>
      <c r="D118" s="588"/>
      <c r="E118" s="589"/>
      <c r="F118" s="590">
        <v>300.0</v>
      </c>
      <c r="G118" s="591">
        <f t="shared" si="1"/>
        <v>0</v>
      </c>
      <c r="H118" s="593">
        <f t="shared" si="2"/>
        <v>0</v>
      </c>
    </row>
    <row r="119" ht="12.75" customHeight="1">
      <c r="A119" s="39"/>
      <c r="B119" s="122" t="s">
        <v>839</v>
      </c>
      <c r="C119" s="543"/>
      <c r="D119" s="588"/>
      <c r="E119" s="589"/>
      <c r="F119" s="590">
        <v>240.0</v>
      </c>
      <c r="G119" s="591">
        <f t="shared" si="1"/>
        <v>0</v>
      </c>
      <c r="H119" s="593">
        <f t="shared" si="2"/>
        <v>0</v>
      </c>
    </row>
    <row r="120" ht="12.75" customHeight="1">
      <c r="A120" s="39"/>
      <c r="B120" s="122" t="s">
        <v>840</v>
      </c>
      <c r="C120" s="543"/>
      <c r="D120" s="588"/>
      <c r="E120" s="589"/>
      <c r="F120" s="590">
        <v>250.0</v>
      </c>
      <c r="G120" s="591">
        <f t="shared" si="1"/>
        <v>0</v>
      </c>
      <c r="H120" s="593">
        <f t="shared" si="2"/>
        <v>0</v>
      </c>
    </row>
    <row r="121" ht="12.75" customHeight="1">
      <c r="A121" s="39"/>
      <c r="B121" s="122" t="s">
        <v>841</v>
      </c>
      <c r="C121" s="543"/>
      <c r="D121" s="588"/>
      <c r="E121" s="589"/>
      <c r="F121" s="590">
        <v>250.0</v>
      </c>
      <c r="G121" s="591">
        <f t="shared" si="1"/>
        <v>0</v>
      </c>
      <c r="H121" s="593">
        <f t="shared" si="2"/>
        <v>0</v>
      </c>
    </row>
    <row r="122" ht="12.75" customHeight="1">
      <c r="A122" s="39"/>
      <c r="B122" s="122" t="s">
        <v>842</v>
      </c>
      <c r="C122" s="543"/>
      <c r="D122" s="588"/>
      <c r="E122" s="589"/>
      <c r="F122" s="590">
        <v>136.7</v>
      </c>
      <c r="G122" s="591">
        <f t="shared" si="1"/>
        <v>0</v>
      </c>
      <c r="H122" s="593">
        <f t="shared" si="2"/>
        <v>0</v>
      </c>
    </row>
    <row r="123" ht="12.75" customHeight="1">
      <c r="A123" s="39"/>
      <c r="B123" s="122" t="s">
        <v>843</v>
      </c>
      <c r="C123" s="543"/>
      <c r="D123" s="588"/>
      <c r="E123" s="589"/>
      <c r="F123" s="590">
        <v>97.0</v>
      </c>
      <c r="G123" s="591">
        <f t="shared" si="1"/>
        <v>0</v>
      </c>
      <c r="H123" s="593">
        <f t="shared" si="2"/>
        <v>0</v>
      </c>
    </row>
    <row r="124" ht="12.75" customHeight="1">
      <c r="A124" s="39"/>
      <c r="B124" s="122" t="s">
        <v>844</v>
      </c>
      <c r="C124" s="543"/>
      <c r="D124" s="588"/>
      <c r="E124" s="589"/>
      <c r="F124" s="590">
        <v>225.0</v>
      </c>
      <c r="G124" s="591">
        <f t="shared" si="1"/>
        <v>0</v>
      </c>
      <c r="H124" s="593">
        <f t="shared" si="2"/>
        <v>0</v>
      </c>
    </row>
    <row r="125" ht="12.75" customHeight="1">
      <c r="A125" s="39"/>
      <c r="B125" s="122" t="s">
        <v>845</v>
      </c>
      <c r="C125" s="543"/>
      <c r="D125" s="588"/>
      <c r="E125" s="589"/>
      <c r="F125" s="590">
        <v>280.0</v>
      </c>
      <c r="G125" s="591">
        <f t="shared" si="1"/>
        <v>0</v>
      </c>
      <c r="H125" s="593">
        <f t="shared" si="2"/>
        <v>0</v>
      </c>
    </row>
    <row r="126" ht="12.75" customHeight="1">
      <c r="A126" s="39"/>
      <c r="B126" s="122" t="s">
        <v>846</v>
      </c>
      <c r="C126" s="543"/>
      <c r="D126" s="588"/>
      <c r="E126" s="589"/>
      <c r="F126" s="590">
        <v>325.0</v>
      </c>
      <c r="G126" s="591">
        <f t="shared" si="1"/>
        <v>0</v>
      </c>
      <c r="H126" s="591">
        <f t="shared" si="2"/>
        <v>0</v>
      </c>
    </row>
    <row r="127" ht="12.75" customHeight="1">
      <c r="A127" s="39"/>
      <c r="B127" s="122" t="s">
        <v>847</v>
      </c>
      <c r="C127" s="543"/>
      <c r="D127" s="588"/>
      <c r="E127" s="589"/>
      <c r="F127" s="590">
        <v>360.0</v>
      </c>
      <c r="G127" s="591">
        <f t="shared" si="1"/>
        <v>0</v>
      </c>
      <c r="H127" s="591">
        <f t="shared" si="2"/>
        <v>0</v>
      </c>
    </row>
    <row r="128" ht="12.75" customHeight="1">
      <c r="A128" s="39"/>
      <c r="B128" s="122" t="s">
        <v>848</v>
      </c>
      <c r="C128" s="543"/>
      <c r="D128" s="588"/>
      <c r="E128" s="589"/>
      <c r="F128" s="590">
        <v>97.0</v>
      </c>
      <c r="G128" s="591">
        <f t="shared" si="1"/>
        <v>0</v>
      </c>
      <c r="H128" s="591">
        <f t="shared" si="2"/>
        <v>0</v>
      </c>
    </row>
    <row r="129" ht="12.75" customHeight="1">
      <c r="A129" s="39"/>
      <c r="B129" s="122" t="s">
        <v>849</v>
      </c>
      <c r="C129" s="543"/>
      <c r="D129" s="588"/>
      <c r="E129" s="589"/>
      <c r="F129" s="590">
        <v>250.0</v>
      </c>
      <c r="G129" s="591">
        <f t="shared" si="1"/>
        <v>0</v>
      </c>
      <c r="H129" s="591">
        <f t="shared" si="2"/>
        <v>0</v>
      </c>
    </row>
    <row r="130" ht="12.75" customHeight="1">
      <c r="A130" s="39"/>
      <c r="B130" s="122" t="s">
        <v>850</v>
      </c>
      <c r="C130" s="543"/>
      <c r="D130" s="588"/>
      <c r="E130" s="589"/>
      <c r="F130" s="590">
        <v>300.0</v>
      </c>
      <c r="G130" s="591">
        <f t="shared" si="1"/>
        <v>0</v>
      </c>
      <c r="H130" s="591">
        <f t="shared" si="2"/>
        <v>0</v>
      </c>
    </row>
    <row r="131" ht="12.75" customHeight="1">
      <c r="A131" s="39"/>
      <c r="B131" s="122" t="s">
        <v>851</v>
      </c>
      <c r="C131" s="543"/>
      <c r="D131" s="588"/>
      <c r="E131" s="589"/>
      <c r="F131" s="590">
        <v>680.0</v>
      </c>
      <c r="G131" s="591">
        <f t="shared" si="1"/>
        <v>0</v>
      </c>
      <c r="H131" s="591">
        <f t="shared" si="2"/>
        <v>0</v>
      </c>
    </row>
    <row r="132" ht="12.75" customHeight="1">
      <c r="A132" s="39"/>
      <c r="B132" s="122" t="s">
        <v>852</v>
      </c>
      <c r="C132" s="543"/>
      <c r="D132" s="588"/>
      <c r="E132" s="589"/>
      <c r="F132" s="590">
        <v>500.0</v>
      </c>
      <c r="G132" s="591">
        <f t="shared" si="1"/>
        <v>0</v>
      </c>
      <c r="H132" s="591">
        <f t="shared" si="2"/>
        <v>0</v>
      </c>
    </row>
    <row r="133" ht="12.75" customHeight="1">
      <c r="A133" s="39"/>
      <c r="B133" s="122" t="s">
        <v>853</v>
      </c>
      <c r="C133" s="543"/>
      <c r="D133" s="588"/>
      <c r="E133" s="589"/>
      <c r="F133" s="590">
        <v>225.0</v>
      </c>
      <c r="G133" s="591">
        <f t="shared" si="1"/>
        <v>0</v>
      </c>
      <c r="H133" s="591">
        <f t="shared" si="2"/>
        <v>0</v>
      </c>
    </row>
    <row r="134" ht="12.75" customHeight="1">
      <c r="A134" s="39"/>
      <c r="B134" s="122" t="s">
        <v>854</v>
      </c>
      <c r="C134" s="543"/>
      <c r="D134" s="588"/>
      <c r="E134" s="589"/>
      <c r="F134" s="590">
        <v>500.0</v>
      </c>
      <c r="G134" s="591">
        <f t="shared" si="1"/>
        <v>0</v>
      </c>
      <c r="H134" s="591">
        <f t="shared" si="2"/>
        <v>0</v>
      </c>
    </row>
    <row r="135" ht="12.75" customHeight="1">
      <c r="A135" s="39"/>
      <c r="B135" s="122" t="s">
        <v>855</v>
      </c>
      <c r="C135" s="543"/>
      <c r="D135" s="588"/>
      <c r="E135" s="589"/>
      <c r="F135" s="590">
        <v>275.0</v>
      </c>
      <c r="G135" s="591">
        <f t="shared" si="1"/>
        <v>0</v>
      </c>
      <c r="H135" s="591">
        <f t="shared" si="2"/>
        <v>0</v>
      </c>
    </row>
    <row r="136" ht="12.75" customHeight="1">
      <c r="A136" s="39"/>
      <c r="B136" s="122" t="s">
        <v>856</v>
      </c>
      <c r="C136" s="543"/>
      <c r="D136" s="588"/>
      <c r="E136" s="589"/>
      <c r="F136" s="590">
        <v>500.0</v>
      </c>
      <c r="G136" s="591">
        <f t="shared" si="1"/>
        <v>0</v>
      </c>
      <c r="H136" s="591">
        <f t="shared" si="2"/>
        <v>0</v>
      </c>
    </row>
    <row r="137" ht="12.75" customHeight="1">
      <c r="A137" s="39"/>
      <c r="B137" s="595" t="s">
        <v>857</v>
      </c>
      <c r="C137" s="543"/>
      <c r="D137" s="588"/>
      <c r="E137" s="589"/>
      <c r="F137" s="590">
        <v>400.0</v>
      </c>
      <c r="G137" s="591">
        <f t="shared" si="1"/>
        <v>0</v>
      </c>
      <c r="H137" s="591">
        <f t="shared" si="2"/>
        <v>0</v>
      </c>
    </row>
    <row r="138" ht="12.75" customHeight="1">
      <c r="A138" s="39"/>
      <c r="B138" s="122" t="s">
        <v>858</v>
      </c>
      <c r="C138" s="543"/>
      <c r="D138" s="588"/>
      <c r="E138" s="589"/>
      <c r="F138" s="590">
        <v>250.0</v>
      </c>
      <c r="G138" s="591">
        <f t="shared" si="1"/>
        <v>0</v>
      </c>
      <c r="H138" s="591">
        <f t="shared" si="2"/>
        <v>0</v>
      </c>
    </row>
    <row r="139" ht="12.75" customHeight="1">
      <c r="A139" s="39"/>
      <c r="B139" s="122" t="s">
        <v>859</v>
      </c>
      <c r="C139" s="543"/>
      <c r="D139" s="588"/>
      <c r="E139" s="589"/>
      <c r="F139" s="590">
        <v>250.0</v>
      </c>
      <c r="G139" s="591">
        <f t="shared" si="1"/>
        <v>0</v>
      </c>
      <c r="H139" s="591">
        <f t="shared" si="2"/>
        <v>0</v>
      </c>
    </row>
    <row r="140" ht="12.75" customHeight="1">
      <c r="A140" s="39"/>
      <c r="B140" s="122" t="s">
        <v>860</v>
      </c>
      <c r="C140" s="543"/>
      <c r="D140" s="588"/>
      <c r="E140" s="589"/>
      <c r="F140" s="590">
        <v>200.0</v>
      </c>
      <c r="G140" s="591">
        <f t="shared" si="1"/>
        <v>0</v>
      </c>
      <c r="H140" s="591">
        <f t="shared" si="2"/>
        <v>0</v>
      </c>
    </row>
    <row r="141" ht="12.75" customHeight="1">
      <c r="A141" s="39"/>
      <c r="B141" s="122" t="s">
        <v>861</v>
      </c>
      <c r="C141" s="543"/>
      <c r="D141" s="588"/>
      <c r="E141" s="589"/>
      <c r="F141" s="590">
        <v>147.5</v>
      </c>
      <c r="G141" s="591">
        <f t="shared" si="1"/>
        <v>0</v>
      </c>
      <c r="H141" s="591">
        <f t="shared" si="2"/>
        <v>0</v>
      </c>
    </row>
    <row r="142" ht="12.75" customHeight="1">
      <c r="A142" s="39"/>
      <c r="B142" s="122" t="s">
        <v>862</v>
      </c>
      <c r="C142" s="543"/>
      <c r="D142" s="588"/>
      <c r="E142" s="589"/>
      <c r="F142" s="590">
        <v>195.0</v>
      </c>
      <c r="G142" s="591">
        <f t="shared" si="1"/>
        <v>0</v>
      </c>
      <c r="H142" s="591">
        <f t="shared" si="2"/>
        <v>0</v>
      </c>
    </row>
    <row r="143" ht="12.75" customHeight="1">
      <c r="A143" s="39"/>
      <c r="B143" s="122" t="s">
        <v>863</v>
      </c>
      <c r="C143" s="543"/>
      <c r="D143" s="588"/>
      <c r="E143" s="589"/>
      <c r="F143" s="590">
        <v>274.0</v>
      </c>
      <c r="G143" s="591">
        <f t="shared" si="1"/>
        <v>0</v>
      </c>
      <c r="H143" s="591">
        <f t="shared" si="2"/>
        <v>0</v>
      </c>
    </row>
    <row r="144" ht="12.75" customHeight="1">
      <c r="A144" s="39"/>
      <c r="B144" s="122" t="s">
        <v>864</v>
      </c>
      <c r="C144" s="543"/>
      <c r="D144" s="588"/>
      <c r="E144" s="589"/>
      <c r="F144" s="590">
        <v>415.0</v>
      </c>
      <c r="G144" s="591">
        <f t="shared" si="1"/>
        <v>0</v>
      </c>
      <c r="H144" s="591">
        <f t="shared" si="2"/>
        <v>0</v>
      </c>
    </row>
    <row r="145" ht="12.75" customHeight="1">
      <c r="A145" s="39"/>
      <c r="B145" s="122" t="s">
        <v>865</v>
      </c>
      <c r="C145" s="543"/>
      <c r="D145" s="588"/>
      <c r="E145" s="589"/>
      <c r="F145" s="590">
        <v>320.0</v>
      </c>
      <c r="G145" s="591">
        <f t="shared" si="1"/>
        <v>0</v>
      </c>
      <c r="H145" s="591">
        <f t="shared" si="2"/>
        <v>0</v>
      </c>
    </row>
    <row r="146" ht="12.75" customHeight="1">
      <c r="A146" s="39"/>
      <c r="B146" s="122" t="s">
        <v>866</v>
      </c>
      <c r="C146" s="594"/>
      <c r="D146" s="543"/>
      <c r="E146" s="589">
        <v>334.0</v>
      </c>
      <c r="F146" s="590"/>
      <c r="G146" s="591">
        <f t="shared" si="1"/>
        <v>0</v>
      </c>
      <c r="H146" s="591">
        <f t="shared" si="2"/>
        <v>0</v>
      </c>
    </row>
    <row r="147" ht="12.75" customHeight="1">
      <c r="A147" s="39"/>
      <c r="B147" s="122" t="s">
        <v>867</v>
      </c>
      <c r="C147" s="543"/>
      <c r="D147" s="588"/>
      <c r="E147" s="589"/>
      <c r="F147" s="590">
        <v>260.0</v>
      </c>
      <c r="G147" s="591">
        <f t="shared" si="1"/>
        <v>0</v>
      </c>
      <c r="H147" s="591">
        <f t="shared" si="2"/>
        <v>0</v>
      </c>
    </row>
    <row r="148" ht="12.75" customHeight="1">
      <c r="A148" s="39"/>
      <c r="B148" s="122" t="s">
        <v>868</v>
      </c>
      <c r="C148" s="543"/>
      <c r="D148" s="588"/>
      <c r="E148" s="589"/>
      <c r="F148" s="590">
        <v>274.0</v>
      </c>
      <c r="G148" s="591">
        <f t="shared" si="1"/>
        <v>0</v>
      </c>
      <c r="H148" s="591">
        <f t="shared" si="2"/>
        <v>0</v>
      </c>
    </row>
    <row r="149" ht="12.75" customHeight="1">
      <c r="A149" s="39"/>
      <c r="B149" s="122" t="s">
        <v>869</v>
      </c>
      <c r="C149" s="543"/>
      <c r="D149" s="588"/>
      <c r="E149" s="589"/>
      <c r="F149" s="590">
        <v>90.0</v>
      </c>
      <c r="G149" s="591">
        <f t="shared" si="1"/>
        <v>0</v>
      </c>
      <c r="H149" s="591">
        <f t="shared" si="2"/>
        <v>0</v>
      </c>
    </row>
    <row r="150" ht="12.75" customHeight="1">
      <c r="A150" s="39"/>
      <c r="B150" s="122" t="s">
        <v>870</v>
      </c>
      <c r="C150" s="543"/>
      <c r="D150" s="588"/>
      <c r="E150" s="589"/>
      <c r="F150" s="590">
        <v>500.0</v>
      </c>
      <c r="G150" s="591">
        <f t="shared" si="1"/>
        <v>0</v>
      </c>
      <c r="H150" s="591">
        <f t="shared" si="2"/>
        <v>0</v>
      </c>
    </row>
    <row r="151" ht="12.75" customHeight="1">
      <c r="A151" s="39"/>
      <c r="B151" s="122" t="s">
        <v>871</v>
      </c>
      <c r="C151" s="543"/>
      <c r="D151" s="588"/>
      <c r="E151" s="589"/>
      <c r="F151" s="590">
        <v>200.0</v>
      </c>
      <c r="G151" s="591">
        <f t="shared" si="1"/>
        <v>0</v>
      </c>
      <c r="H151" s="591">
        <f t="shared" si="2"/>
        <v>0</v>
      </c>
    </row>
    <row r="152" ht="12.75" customHeight="1">
      <c r="A152" s="39"/>
      <c r="B152" s="122" t="s">
        <v>872</v>
      </c>
      <c r="C152" s="543"/>
      <c r="D152" s="588"/>
      <c r="E152" s="589"/>
      <c r="F152" s="590">
        <v>250.0</v>
      </c>
      <c r="G152" s="591">
        <f t="shared" si="1"/>
        <v>0</v>
      </c>
      <c r="H152" s="591">
        <f t="shared" si="2"/>
        <v>0</v>
      </c>
    </row>
    <row r="153" ht="12.75" customHeight="1">
      <c r="A153" s="39"/>
      <c r="B153" s="122" t="s">
        <v>873</v>
      </c>
      <c r="C153" s="543"/>
      <c r="D153" s="588"/>
      <c r="E153" s="589"/>
      <c r="F153" s="590">
        <v>825.0</v>
      </c>
      <c r="G153" s="591">
        <f t="shared" si="1"/>
        <v>0</v>
      </c>
      <c r="H153" s="591">
        <f t="shared" si="2"/>
        <v>0</v>
      </c>
    </row>
    <row r="154" ht="12.75" customHeight="1">
      <c r="A154" s="39"/>
      <c r="B154" s="122" t="s">
        <v>874</v>
      </c>
      <c r="C154" s="543"/>
      <c r="D154" s="588"/>
      <c r="E154" s="589"/>
      <c r="F154" s="590">
        <v>430.0</v>
      </c>
      <c r="G154" s="591">
        <f t="shared" si="1"/>
        <v>0</v>
      </c>
      <c r="H154" s="591">
        <f t="shared" si="2"/>
        <v>0</v>
      </c>
    </row>
    <row r="155" ht="12.75" customHeight="1">
      <c r="A155" s="39"/>
      <c r="B155" s="122" t="s">
        <v>875</v>
      </c>
      <c r="C155" s="543"/>
      <c r="D155" s="588"/>
      <c r="E155" s="589"/>
      <c r="F155" s="590">
        <v>375.0</v>
      </c>
      <c r="G155" s="591">
        <f t="shared" si="1"/>
        <v>0</v>
      </c>
      <c r="H155" s="591">
        <f t="shared" si="2"/>
        <v>0</v>
      </c>
    </row>
    <row r="156" ht="12.75" customHeight="1">
      <c r="A156" s="39"/>
      <c r="B156" s="122" t="s">
        <v>876</v>
      </c>
      <c r="C156" s="543"/>
      <c r="D156" s="588"/>
      <c r="E156" s="589"/>
      <c r="F156" s="590">
        <v>750.0</v>
      </c>
      <c r="G156" s="591">
        <f t="shared" si="1"/>
        <v>0</v>
      </c>
      <c r="H156" s="591">
        <f t="shared" si="2"/>
        <v>0</v>
      </c>
    </row>
    <row r="157" ht="12.75" customHeight="1">
      <c r="A157" s="39"/>
      <c r="B157" s="122" t="s">
        <v>877</v>
      </c>
      <c r="C157" s="543"/>
      <c r="D157" s="588"/>
      <c r="E157" s="589"/>
      <c r="F157" s="590">
        <v>250.0</v>
      </c>
      <c r="G157" s="591">
        <f t="shared" si="1"/>
        <v>0</v>
      </c>
      <c r="H157" s="591">
        <f t="shared" si="2"/>
        <v>0</v>
      </c>
    </row>
    <row r="158" ht="12.75" customHeight="1">
      <c r="A158" s="39"/>
      <c r="B158" s="122" t="s">
        <v>878</v>
      </c>
      <c r="C158" s="543"/>
      <c r="D158" s="588"/>
      <c r="E158" s="589"/>
      <c r="F158" s="590">
        <v>190.0</v>
      </c>
      <c r="G158" s="591">
        <f t="shared" si="1"/>
        <v>0</v>
      </c>
      <c r="H158" s="591">
        <f t="shared" si="2"/>
        <v>0</v>
      </c>
    </row>
    <row r="159" ht="12.75" customHeight="1">
      <c r="A159" s="39"/>
      <c r="B159" s="122" t="s">
        <v>879</v>
      </c>
      <c r="C159" s="543"/>
      <c r="D159" s="588"/>
      <c r="E159" s="589"/>
      <c r="F159" s="590">
        <v>100.0</v>
      </c>
      <c r="G159" s="591">
        <f t="shared" si="1"/>
        <v>0</v>
      </c>
      <c r="H159" s="591">
        <f t="shared" si="2"/>
        <v>0</v>
      </c>
    </row>
    <row r="160" ht="12.75" customHeight="1">
      <c r="A160" s="39"/>
      <c r="B160" s="122" t="s">
        <v>880</v>
      </c>
      <c r="C160" s="543"/>
      <c r="D160" s="588"/>
      <c r="E160" s="589"/>
      <c r="F160" s="590">
        <v>360.0</v>
      </c>
      <c r="G160" s="591">
        <f t="shared" si="1"/>
        <v>0</v>
      </c>
      <c r="H160" s="591">
        <f t="shared" si="2"/>
        <v>0</v>
      </c>
    </row>
    <row r="161" ht="12.75" customHeight="1">
      <c r="A161" s="171"/>
      <c r="B161" s="596" t="s">
        <v>881</v>
      </c>
      <c r="C161" s="547"/>
      <c r="D161" s="597"/>
      <c r="E161" s="598"/>
      <c r="F161" s="599">
        <v>250.0</v>
      </c>
      <c r="G161" s="600">
        <f t="shared" si="1"/>
        <v>0</v>
      </c>
      <c r="H161" s="600">
        <f t="shared" si="2"/>
        <v>0</v>
      </c>
    </row>
    <row r="162" ht="12.75" customHeight="1">
      <c r="A162" s="601"/>
      <c r="B162" s="602"/>
      <c r="C162" s="602" t="s">
        <v>882</v>
      </c>
      <c r="D162" s="602" t="s">
        <v>883</v>
      </c>
      <c r="E162" s="603" t="s">
        <v>884</v>
      </c>
      <c r="F162" s="603" t="s">
        <v>885</v>
      </c>
      <c r="G162" s="579"/>
      <c r="H162" s="579"/>
    </row>
    <row r="163" ht="12.75" customHeight="1">
      <c r="A163" s="604" t="s">
        <v>886</v>
      </c>
      <c r="B163" s="125" t="s">
        <v>887</v>
      </c>
      <c r="C163" s="605"/>
      <c r="D163" s="536"/>
      <c r="E163" s="606">
        <v>286.0</v>
      </c>
      <c r="F163" s="606"/>
      <c r="G163" s="607">
        <f t="shared" ref="G163:H163" si="3">(C163*E163) + (D163*F163)</f>
        <v>0</v>
      </c>
      <c r="H163" s="607">
        <f t="shared" si="3"/>
        <v>0</v>
      </c>
    </row>
    <row r="164" ht="12.75" customHeight="1">
      <c r="A164" s="39"/>
      <c r="B164" s="122" t="s">
        <v>888</v>
      </c>
      <c r="C164" s="543"/>
      <c r="D164" s="588"/>
      <c r="E164" s="589"/>
      <c r="F164" s="589">
        <v>400.0</v>
      </c>
      <c r="G164" s="591">
        <f t="shared" ref="G164:H164" si="4">(C164*E164) + (D164*F164)</f>
        <v>0</v>
      </c>
      <c r="H164" s="591">
        <f t="shared" si="4"/>
        <v>0</v>
      </c>
    </row>
    <row r="165" ht="12.75" customHeight="1">
      <c r="A165" s="39"/>
      <c r="B165" s="122" t="s">
        <v>889</v>
      </c>
      <c r="C165" s="543"/>
      <c r="D165" s="588"/>
      <c r="E165" s="589"/>
      <c r="F165" s="589">
        <v>200.0</v>
      </c>
      <c r="G165" s="591">
        <f t="shared" ref="G165:H165" si="5">(C165*E165) + (D165*F165)</f>
        <v>0</v>
      </c>
      <c r="H165" s="591">
        <f t="shared" si="5"/>
        <v>0</v>
      </c>
    </row>
    <row r="166" ht="12.75" customHeight="1">
      <c r="A166" s="39"/>
      <c r="B166" s="122" t="s">
        <v>890</v>
      </c>
      <c r="C166" s="543"/>
      <c r="D166" s="588"/>
      <c r="E166" s="589"/>
      <c r="F166" s="589">
        <v>360.0</v>
      </c>
      <c r="G166" s="591">
        <f t="shared" ref="G166:H166" si="6">(C166*E166) + (D166*F166)</f>
        <v>0</v>
      </c>
      <c r="H166" s="591">
        <f t="shared" si="6"/>
        <v>0</v>
      </c>
    </row>
    <row r="167" ht="12.75" customHeight="1">
      <c r="A167" s="39"/>
      <c r="B167" s="122" t="s">
        <v>891</v>
      </c>
      <c r="C167" s="543"/>
      <c r="D167" s="588"/>
      <c r="E167" s="589"/>
      <c r="F167" s="589">
        <v>506.3</v>
      </c>
      <c r="G167" s="591">
        <f t="shared" ref="G167:H167" si="7">(C167*E167) + (D167*F167)</f>
        <v>0</v>
      </c>
      <c r="H167" s="591">
        <f t="shared" si="7"/>
        <v>0</v>
      </c>
    </row>
    <row r="168" ht="12.75" customHeight="1">
      <c r="A168" s="39"/>
      <c r="B168" s="122" t="s">
        <v>892</v>
      </c>
      <c r="C168" s="588"/>
      <c r="D168" s="543"/>
      <c r="E168" s="589">
        <v>150.0</v>
      </c>
      <c r="F168" s="589"/>
      <c r="G168" s="591">
        <f t="shared" ref="G168:H168" si="8">(C168*E168) + (D168*F168)</f>
        <v>0</v>
      </c>
      <c r="H168" s="591">
        <f t="shared" si="8"/>
        <v>0</v>
      </c>
    </row>
    <row r="169" ht="12.75" customHeight="1">
      <c r="A169" s="39"/>
      <c r="B169" s="122" t="s">
        <v>893</v>
      </c>
      <c r="C169" s="543"/>
      <c r="D169" s="588"/>
      <c r="E169" s="589"/>
      <c r="F169" s="589">
        <v>450.0</v>
      </c>
      <c r="G169" s="591">
        <f t="shared" ref="G169:H169" si="9">(C169*E169) + (D169*F169)</f>
        <v>0</v>
      </c>
      <c r="H169" s="591">
        <f t="shared" si="9"/>
        <v>0</v>
      </c>
    </row>
    <row r="170" ht="12.75" customHeight="1">
      <c r="A170" s="39"/>
      <c r="B170" s="122" t="s">
        <v>894</v>
      </c>
      <c r="C170" s="588"/>
      <c r="D170" s="543"/>
      <c r="E170" s="589">
        <v>75.0</v>
      </c>
      <c r="F170" s="589"/>
      <c r="G170" s="591">
        <f t="shared" ref="G170:H170" si="10">(C170*E170) + (D170*F170)</f>
        <v>0</v>
      </c>
      <c r="H170" s="591">
        <f t="shared" si="10"/>
        <v>0</v>
      </c>
    </row>
    <row r="171" ht="12.75" customHeight="1">
      <c r="A171" s="39"/>
      <c r="B171" s="122" t="s">
        <v>895</v>
      </c>
      <c r="C171" s="543"/>
      <c r="D171" s="588"/>
      <c r="E171" s="589"/>
      <c r="F171" s="589">
        <v>50.0</v>
      </c>
      <c r="G171" s="591">
        <f t="shared" ref="G171:H171" si="11">(C171*E171) + (D171*F171)</f>
        <v>0</v>
      </c>
      <c r="H171" s="591">
        <f t="shared" si="11"/>
        <v>0</v>
      </c>
    </row>
    <row r="172" ht="12.75" customHeight="1">
      <c r="A172" s="39"/>
      <c r="B172" s="122" t="s">
        <v>896</v>
      </c>
      <c r="C172" s="543"/>
      <c r="D172" s="588"/>
      <c r="E172" s="589"/>
      <c r="F172" s="589">
        <v>55.0</v>
      </c>
      <c r="G172" s="591">
        <f t="shared" ref="G172:H172" si="12">(C172*E172) + (D172*F172)</f>
        <v>0</v>
      </c>
      <c r="H172" s="591">
        <f t="shared" si="12"/>
        <v>0</v>
      </c>
    </row>
    <row r="173" ht="12.75" customHeight="1">
      <c r="A173" s="39"/>
      <c r="B173" s="122" t="s">
        <v>897</v>
      </c>
      <c r="C173" s="543"/>
      <c r="D173" s="588"/>
      <c r="E173" s="589"/>
      <c r="F173" s="589">
        <v>360.0</v>
      </c>
      <c r="G173" s="591">
        <f t="shared" ref="G173:H173" si="13">(C173*E173) + (D173*F173)</f>
        <v>0</v>
      </c>
      <c r="H173" s="591">
        <f t="shared" si="13"/>
        <v>0</v>
      </c>
    </row>
    <row r="174" ht="12.75" customHeight="1">
      <c r="A174" s="39"/>
      <c r="B174" s="122" t="s">
        <v>898</v>
      </c>
      <c r="C174" s="543"/>
      <c r="D174" s="588"/>
      <c r="E174" s="589"/>
      <c r="F174" s="589">
        <v>500.0</v>
      </c>
      <c r="G174" s="591">
        <f t="shared" ref="G174:H174" si="14">(C174*E174) + (D174*F174)</f>
        <v>0</v>
      </c>
      <c r="H174" s="591">
        <f t="shared" si="14"/>
        <v>0</v>
      </c>
    </row>
    <row r="175" ht="12.75" customHeight="1">
      <c r="A175" s="39"/>
      <c r="B175" s="122" t="s">
        <v>899</v>
      </c>
      <c r="C175" s="543"/>
      <c r="D175" s="588"/>
      <c r="E175" s="589"/>
      <c r="F175" s="589">
        <v>400.0</v>
      </c>
      <c r="G175" s="591">
        <f t="shared" ref="G175:H175" si="15">(C175*E175) + (D175*F175)</f>
        <v>0</v>
      </c>
      <c r="H175" s="591">
        <f t="shared" si="15"/>
        <v>0</v>
      </c>
    </row>
    <row r="176" ht="12.75" customHeight="1">
      <c r="A176" s="39"/>
      <c r="B176" s="122" t="s">
        <v>900</v>
      </c>
      <c r="C176" s="608"/>
      <c r="D176" s="543"/>
      <c r="E176" s="589">
        <v>870.0</v>
      </c>
      <c r="F176" s="589"/>
      <c r="G176" s="591">
        <f t="shared" ref="G176:H176" si="16">(C176*E176) + (D176*F176)</f>
        <v>0</v>
      </c>
      <c r="H176" s="591">
        <f t="shared" si="16"/>
        <v>0</v>
      </c>
    </row>
    <row r="177" ht="12.75" customHeight="1">
      <c r="A177" s="39"/>
      <c r="B177" s="122" t="s">
        <v>901</v>
      </c>
      <c r="C177" s="543"/>
      <c r="D177" s="608"/>
      <c r="E177" s="589"/>
      <c r="F177" s="589">
        <v>58.0</v>
      </c>
      <c r="G177" s="591">
        <f t="shared" ref="G177:H177" si="17">(C177*E177) + (D177*F177)</f>
        <v>0</v>
      </c>
      <c r="H177" s="591">
        <f t="shared" si="17"/>
        <v>0</v>
      </c>
    </row>
    <row r="178" ht="12.75" customHeight="1">
      <c r="A178" s="39"/>
      <c r="B178" s="122" t="s">
        <v>902</v>
      </c>
      <c r="C178" s="543"/>
      <c r="D178" s="608"/>
      <c r="E178" s="589"/>
      <c r="F178" s="589">
        <v>480.0</v>
      </c>
      <c r="G178" s="591">
        <f t="shared" ref="G178:H178" si="18">(C178*E178) + (D178*F178)</f>
        <v>0</v>
      </c>
      <c r="H178" s="591">
        <f t="shared" si="18"/>
        <v>0</v>
      </c>
    </row>
    <row r="179" ht="12.75" customHeight="1">
      <c r="A179" s="39"/>
      <c r="B179" s="122" t="s">
        <v>903</v>
      </c>
      <c r="C179" s="543"/>
      <c r="D179" s="608"/>
      <c r="E179" s="589"/>
      <c r="F179" s="589">
        <v>390.0</v>
      </c>
      <c r="G179" s="591">
        <f t="shared" ref="G179:H179" si="19">(C179*E179) + (D179*F179)</f>
        <v>0</v>
      </c>
      <c r="H179" s="591">
        <f t="shared" si="19"/>
        <v>0</v>
      </c>
    </row>
    <row r="180" ht="12.75" customHeight="1">
      <c r="A180" s="39"/>
      <c r="B180" s="122" t="s">
        <v>904</v>
      </c>
      <c r="C180" s="543"/>
      <c r="D180" s="608"/>
      <c r="E180" s="589"/>
      <c r="F180" s="589">
        <v>360.0</v>
      </c>
      <c r="G180" s="591">
        <f t="shared" ref="G180:H180" si="20">(C180*E180) + (D180*F180)</f>
        <v>0</v>
      </c>
      <c r="H180" s="591">
        <f t="shared" si="20"/>
        <v>0</v>
      </c>
    </row>
    <row r="181" ht="12.75" customHeight="1">
      <c r="A181" s="39"/>
      <c r="B181" s="122" t="s">
        <v>905</v>
      </c>
      <c r="C181" s="608"/>
      <c r="D181" s="543"/>
      <c r="E181" s="589">
        <v>85.0</v>
      </c>
      <c r="F181" s="589"/>
      <c r="G181" s="591">
        <f t="shared" ref="G181:H181" si="21">(C181*E181) + (D181*F181)</f>
        <v>0</v>
      </c>
      <c r="H181" s="591">
        <f t="shared" si="21"/>
        <v>0</v>
      </c>
    </row>
    <row r="182" ht="12.75" customHeight="1">
      <c r="A182" s="39"/>
      <c r="B182" s="122" t="s">
        <v>906</v>
      </c>
      <c r="C182" s="543"/>
      <c r="D182" s="608"/>
      <c r="E182" s="589"/>
      <c r="F182" s="589">
        <v>100.0</v>
      </c>
      <c r="G182" s="591">
        <f t="shared" ref="G182:H182" si="22">(C182*E182) + (D182*F182)</f>
        <v>0</v>
      </c>
      <c r="H182" s="591">
        <f t="shared" si="22"/>
        <v>0</v>
      </c>
    </row>
    <row r="183" ht="12.75" customHeight="1">
      <c r="A183" s="39"/>
      <c r="B183" s="122" t="s">
        <v>907</v>
      </c>
      <c r="C183" s="543"/>
      <c r="D183" s="608"/>
      <c r="E183" s="589"/>
      <c r="F183" s="589">
        <v>360.0</v>
      </c>
      <c r="G183" s="591">
        <f t="shared" ref="G183:H183" si="23">(C183*E183) + (D183*F183)</f>
        <v>0</v>
      </c>
      <c r="H183" s="591">
        <f t="shared" si="23"/>
        <v>0</v>
      </c>
    </row>
    <row r="184" ht="12.75" customHeight="1">
      <c r="A184" s="39"/>
      <c r="B184" s="122" t="s">
        <v>908</v>
      </c>
      <c r="C184" s="543"/>
      <c r="D184" s="608"/>
      <c r="E184" s="589"/>
      <c r="F184" s="589">
        <v>120.0</v>
      </c>
      <c r="G184" s="591">
        <f t="shared" ref="G184:H184" si="24">(C184*E184) + (D184*F184)</f>
        <v>0</v>
      </c>
      <c r="H184" s="591">
        <f t="shared" si="24"/>
        <v>0</v>
      </c>
    </row>
    <row r="185" ht="12.75" customHeight="1">
      <c r="A185" s="39"/>
      <c r="B185" s="122" t="s">
        <v>909</v>
      </c>
      <c r="C185" s="608"/>
      <c r="D185" s="543"/>
      <c r="E185" s="589">
        <v>137.5</v>
      </c>
      <c r="F185" s="589"/>
      <c r="G185" s="591">
        <f t="shared" ref="G185:H185" si="25">(C185*E185) + (D185*F185)</f>
        <v>0</v>
      </c>
      <c r="H185" s="591">
        <f t="shared" si="25"/>
        <v>0</v>
      </c>
    </row>
    <row r="186" ht="12.75" customHeight="1">
      <c r="A186" s="39"/>
      <c r="B186" s="122" t="s">
        <v>910</v>
      </c>
      <c r="C186" s="543"/>
      <c r="D186" s="608"/>
      <c r="E186" s="589"/>
      <c r="F186" s="589">
        <v>105.0</v>
      </c>
      <c r="G186" s="591">
        <f t="shared" ref="G186:H186" si="26">(C186*E186) + (D186*F186)</f>
        <v>0</v>
      </c>
      <c r="H186" s="591">
        <f t="shared" si="26"/>
        <v>0</v>
      </c>
    </row>
    <row r="187" ht="12.75" customHeight="1">
      <c r="A187" s="39"/>
      <c r="B187" s="122" t="s">
        <v>911</v>
      </c>
      <c r="C187" s="543"/>
      <c r="D187" s="608"/>
      <c r="E187" s="589"/>
      <c r="F187" s="589">
        <v>400.0</v>
      </c>
      <c r="G187" s="591">
        <f t="shared" ref="G187:H187" si="27">(C187*E187) + (D187*F187)</f>
        <v>0</v>
      </c>
      <c r="H187" s="591">
        <f t="shared" si="27"/>
        <v>0</v>
      </c>
    </row>
    <row r="188" ht="12.75" customHeight="1">
      <c r="A188" s="39"/>
      <c r="B188" s="122" t="s">
        <v>912</v>
      </c>
      <c r="C188" s="543"/>
      <c r="D188" s="608"/>
      <c r="E188" s="589"/>
      <c r="F188" s="589">
        <v>500.0</v>
      </c>
      <c r="G188" s="591">
        <f t="shared" ref="G188:H188" si="28">(C188*E188) + (D188*F188)</f>
        <v>0</v>
      </c>
      <c r="H188" s="591">
        <f t="shared" si="28"/>
        <v>0</v>
      </c>
    </row>
    <row r="189" ht="12.75" customHeight="1">
      <c r="A189" s="39"/>
      <c r="B189" s="592" t="s">
        <v>913</v>
      </c>
      <c r="C189" s="543"/>
      <c r="D189" s="608"/>
      <c r="E189" s="589"/>
      <c r="F189" s="589">
        <v>480.0</v>
      </c>
      <c r="G189" s="591">
        <f t="shared" ref="G189:H189" si="29">(C189*E189) + (D189*F189)</f>
        <v>0</v>
      </c>
      <c r="H189" s="591">
        <f t="shared" si="29"/>
        <v>0</v>
      </c>
    </row>
    <row r="190" ht="12.75" customHeight="1">
      <c r="A190" s="39"/>
      <c r="B190" s="592" t="s">
        <v>914</v>
      </c>
      <c r="C190" s="543"/>
      <c r="D190" s="608"/>
      <c r="E190" s="589"/>
      <c r="F190" s="589">
        <v>400.0</v>
      </c>
      <c r="G190" s="591">
        <f t="shared" ref="G190:H190" si="30">(C190*E190) + (D190*F190)</f>
        <v>0</v>
      </c>
      <c r="H190" s="591">
        <f t="shared" si="30"/>
        <v>0</v>
      </c>
    </row>
    <row r="191" ht="12.75" customHeight="1">
      <c r="A191" s="39"/>
      <c r="B191" s="592" t="s">
        <v>915</v>
      </c>
      <c r="C191" s="543"/>
      <c r="D191" s="608"/>
      <c r="E191" s="589"/>
      <c r="F191" s="589">
        <v>333.0</v>
      </c>
      <c r="G191" s="591">
        <f t="shared" ref="G191:H191" si="31">(C191*E191) + (D191*F191)</f>
        <v>0</v>
      </c>
      <c r="H191" s="591">
        <f t="shared" si="31"/>
        <v>0</v>
      </c>
    </row>
    <row r="192" ht="12.75" customHeight="1">
      <c r="A192" s="39"/>
      <c r="B192" s="592" t="s">
        <v>916</v>
      </c>
      <c r="C192" s="608"/>
      <c r="D192" s="543"/>
      <c r="E192" s="589">
        <v>200.0</v>
      </c>
      <c r="F192" s="589"/>
      <c r="G192" s="591">
        <f t="shared" ref="G192:H192" si="32">(C192*E192) + (D192*F192)</f>
        <v>0</v>
      </c>
      <c r="H192" s="591">
        <f t="shared" si="32"/>
        <v>0</v>
      </c>
    </row>
    <row r="193" ht="12.75" customHeight="1">
      <c r="A193" s="39"/>
      <c r="B193" s="592" t="s">
        <v>917</v>
      </c>
      <c r="C193" s="543"/>
      <c r="D193" s="608"/>
      <c r="E193" s="589"/>
      <c r="F193" s="589">
        <v>120.0</v>
      </c>
      <c r="G193" s="591">
        <f t="shared" ref="G193:H193" si="33">(C193*E193) + (D193*F193)</f>
        <v>0</v>
      </c>
      <c r="H193" s="591">
        <f t="shared" si="33"/>
        <v>0</v>
      </c>
    </row>
    <row r="194" ht="12.75" customHeight="1">
      <c r="A194" s="39"/>
      <c r="B194" s="592" t="s">
        <v>918</v>
      </c>
      <c r="C194" s="608"/>
      <c r="D194" s="543"/>
      <c r="E194" s="589">
        <v>360.0</v>
      </c>
      <c r="F194" s="589"/>
      <c r="G194" s="591">
        <f t="shared" ref="G194:H194" si="34">(C194*E194) + (D194*F194)</f>
        <v>0</v>
      </c>
      <c r="H194" s="591">
        <f t="shared" si="34"/>
        <v>0</v>
      </c>
    </row>
    <row r="195" ht="12.75" customHeight="1">
      <c r="A195" s="39"/>
      <c r="B195" s="122" t="s">
        <v>919</v>
      </c>
      <c r="C195" s="543"/>
      <c r="D195" s="608"/>
      <c r="E195" s="589"/>
      <c r="F195" s="589">
        <v>285.0</v>
      </c>
      <c r="G195" s="591">
        <f t="shared" ref="G195:H195" si="35">(C195*E195) + (D195*F195)</f>
        <v>0</v>
      </c>
      <c r="H195" s="591">
        <f t="shared" si="35"/>
        <v>0</v>
      </c>
    </row>
    <row r="196" ht="12.75" customHeight="1">
      <c r="A196" s="39"/>
      <c r="B196" s="122" t="s">
        <v>920</v>
      </c>
      <c r="C196" s="543"/>
      <c r="D196" s="608"/>
      <c r="E196" s="589"/>
      <c r="F196" s="589">
        <v>600.0</v>
      </c>
      <c r="G196" s="591">
        <f t="shared" ref="G196:H196" si="36">(C196*E196) + (D196*F196)</f>
        <v>0</v>
      </c>
      <c r="H196" s="591">
        <f t="shared" si="36"/>
        <v>0</v>
      </c>
    </row>
    <row r="197" ht="12.75" customHeight="1">
      <c r="A197" s="39"/>
      <c r="B197" s="122" t="s">
        <v>921</v>
      </c>
      <c r="C197" s="543"/>
      <c r="D197" s="608"/>
      <c r="E197" s="589"/>
      <c r="F197" s="589">
        <v>540.0</v>
      </c>
      <c r="G197" s="591">
        <f t="shared" ref="G197:H197" si="37">(C197*E197) + (D197*F197)</f>
        <v>0</v>
      </c>
      <c r="H197" s="591">
        <f t="shared" si="37"/>
        <v>0</v>
      </c>
    </row>
    <row r="198" ht="12.75" customHeight="1">
      <c r="A198" s="39"/>
      <c r="B198" s="592" t="s">
        <v>922</v>
      </c>
      <c r="C198" s="543"/>
      <c r="D198" s="608"/>
      <c r="E198" s="589"/>
      <c r="F198" s="589">
        <v>360.0</v>
      </c>
      <c r="G198" s="591">
        <f t="shared" ref="G198:H198" si="38">(C198*E198) + (D198*F198)</f>
        <v>0</v>
      </c>
      <c r="H198" s="591">
        <f t="shared" si="38"/>
        <v>0</v>
      </c>
    </row>
    <row r="199" ht="12.75" customHeight="1">
      <c r="A199" s="39"/>
      <c r="B199" s="122" t="s">
        <v>923</v>
      </c>
      <c r="C199" s="608"/>
      <c r="D199" s="543"/>
      <c r="E199" s="589">
        <v>500.0</v>
      </c>
      <c r="F199" s="589"/>
      <c r="G199" s="591">
        <f t="shared" ref="G199:H199" si="39">(C199*E199) + (D199*F199)</f>
        <v>0</v>
      </c>
      <c r="H199" s="591">
        <f t="shared" si="39"/>
        <v>0</v>
      </c>
    </row>
    <row r="200" ht="12.75" customHeight="1">
      <c r="A200" s="39"/>
      <c r="B200" s="122" t="s">
        <v>924</v>
      </c>
      <c r="C200" s="543"/>
      <c r="D200" s="608"/>
      <c r="E200" s="589"/>
      <c r="F200" s="589">
        <v>400.0</v>
      </c>
      <c r="G200" s="591">
        <f t="shared" ref="G200:H200" si="40">(C200*E200) + (D200*F200)</f>
        <v>0</v>
      </c>
      <c r="H200" s="591">
        <f t="shared" si="40"/>
        <v>0</v>
      </c>
    </row>
    <row r="201" ht="12.75" customHeight="1">
      <c r="A201" s="39"/>
      <c r="B201" s="122" t="s">
        <v>925</v>
      </c>
      <c r="C201" s="543"/>
      <c r="D201" s="608"/>
      <c r="E201" s="589"/>
      <c r="F201" s="589">
        <v>600.0</v>
      </c>
      <c r="G201" s="591">
        <f t="shared" ref="G201:H201" si="41">(C201*E201) + (D201*F201)</f>
        <v>0</v>
      </c>
      <c r="H201" s="591">
        <f t="shared" si="41"/>
        <v>0</v>
      </c>
    </row>
    <row r="202" ht="12.75" customHeight="1">
      <c r="A202" s="39"/>
      <c r="B202" s="122" t="s">
        <v>926</v>
      </c>
      <c r="C202" s="543"/>
      <c r="D202" s="608"/>
      <c r="E202" s="589"/>
      <c r="F202" s="589">
        <v>600.0</v>
      </c>
      <c r="G202" s="591">
        <f t="shared" ref="G202:H202" si="42">(C202*E202) + (D202*F202)</f>
        <v>0</v>
      </c>
      <c r="H202" s="591">
        <f t="shared" si="42"/>
        <v>0</v>
      </c>
    </row>
    <row r="203" ht="12.75" customHeight="1">
      <c r="A203" s="39"/>
      <c r="B203" s="122" t="s">
        <v>927</v>
      </c>
      <c r="C203" s="543"/>
      <c r="D203" s="608"/>
      <c r="E203" s="589"/>
      <c r="F203" s="589">
        <v>511.6</v>
      </c>
      <c r="G203" s="591">
        <f t="shared" ref="G203:H203" si="43">(C203*E203) + (D203*F203)</f>
        <v>0</v>
      </c>
      <c r="H203" s="591">
        <f t="shared" si="43"/>
        <v>0</v>
      </c>
    </row>
    <row r="204" ht="12.75" customHeight="1">
      <c r="A204" s="39"/>
      <c r="B204" s="122" t="s">
        <v>928</v>
      </c>
      <c r="C204" s="608"/>
      <c r="D204" s="543"/>
      <c r="E204" s="589">
        <v>750.0</v>
      </c>
      <c r="F204" s="589"/>
      <c r="G204" s="591">
        <f t="shared" ref="G204:H204" si="44">(C204*E204) + (D204*F204)</f>
        <v>0</v>
      </c>
      <c r="H204" s="591">
        <f t="shared" si="44"/>
        <v>0</v>
      </c>
    </row>
    <row r="205" ht="12.75" customHeight="1">
      <c r="A205" s="39"/>
      <c r="B205" s="122" t="s">
        <v>929</v>
      </c>
      <c r="C205" s="608"/>
      <c r="D205" s="543"/>
      <c r="E205" s="589">
        <v>750.0</v>
      </c>
      <c r="F205" s="589"/>
      <c r="G205" s="591">
        <f t="shared" ref="G205:H205" si="45">(C205*E205) + (D205*F205)</f>
        <v>0</v>
      </c>
      <c r="H205" s="591">
        <f t="shared" si="45"/>
        <v>0</v>
      </c>
    </row>
    <row r="206" ht="12.75" customHeight="1">
      <c r="A206" s="39"/>
      <c r="B206" s="122" t="s">
        <v>930</v>
      </c>
      <c r="C206" s="543"/>
      <c r="D206" s="608"/>
      <c r="E206" s="589"/>
      <c r="F206" s="609">
        <v>100.0</v>
      </c>
      <c r="G206" s="591">
        <f t="shared" ref="G206:H206" si="46">(C206*E206) + (D206*F206)</f>
        <v>0</v>
      </c>
      <c r="H206" s="591">
        <f t="shared" si="46"/>
        <v>0</v>
      </c>
    </row>
    <row r="207" ht="12.75" customHeight="1">
      <c r="A207" s="39"/>
      <c r="B207" s="122" t="s">
        <v>931</v>
      </c>
      <c r="C207" s="543"/>
      <c r="D207" s="608"/>
      <c r="E207" s="589"/>
      <c r="F207" s="589">
        <v>480.0</v>
      </c>
      <c r="G207" s="591">
        <f t="shared" ref="G207:H207" si="47">(C207*E207) + (D207*F207)</f>
        <v>0</v>
      </c>
      <c r="H207" s="591">
        <f t="shared" si="47"/>
        <v>0</v>
      </c>
    </row>
    <row r="208" ht="12.75" customHeight="1">
      <c r="A208" s="39"/>
      <c r="B208" s="122" t="s">
        <v>932</v>
      </c>
      <c r="C208" s="608"/>
      <c r="D208" s="543"/>
      <c r="E208" s="589">
        <v>400.0</v>
      </c>
      <c r="F208" s="589"/>
      <c r="G208" s="591">
        <f t="shared" ref="G208:H208" si="48">(C208*E208) + (D208*F208)</f>
        <v>0</v>
      </c>
      <c r="H208" s="591">
        <f t="shared" si="48"/>
        <v>0</v>
      </c>
    </row>
    <row r="209" ht="12.75" customHeight="1">
      <c r="A209" s="39"/>
      <c r="B209" s="122" t="s">
        <v>933</v>
      </c>
      <c r="C209" s="543"/>
      <c r="D209" s="608"/>
      <c r="E209" s="589"/>
      <c r="F209" s="589">
        <v>500.0</v>
      </c>
      <c r="G209" s="591">
        <f t="shared" ref="G209:H209" si="49">(C209*E209) + (D209*F209)</f>
        <v>0</v>
      </c>
      <c r="H209" s="591">
        <f t="shared" si="49"/>
        <v>0</v>
      </c>
    </row>
    <row r="210" ht="12.75" customHeight="1">
      <c r="A210" s="39"/>
      <c r="B210" s="122" t="s">
        <v>934</v>
      </c>
      <c r="C210" s="543"/>
      <c r="D210" s="608"/>
      <c r="E210" s="589"/>
      <c r="F210" s="589">
        <v>69.0</v>
      </c>
      <c r="G210" s="591">
        <f t="shared" ref="G210:H210" si="50">(C210*E210) + (D210*F210)</f>
        <v>0</v>
      </c>
      <c r="H210" s="591">
        <f t="shared" si="50"/>
        <v>0</v>
      </c>
    </row>
    <row r="211" ht="12.75" customHeight="1">
      <c r="A211" s="39"/>
      <c r="B211" s="122" t="s">
        <v>935</v>
      </c>
      <c r="C211" s="543"/>
      <c r="D211" s="608"/>
      <c r="E211" s="589"/>
      <c r="F211" s="589">
        <v>150.0</v>
      </c>
      <c r="G211" s="591">
        <f t="shared" ref="G211:H211" si="51">(C211*E211) + (D211*F211)</f>
        <v>0</v>
      </c>
      <c r="H211" s="591">
        <f t="shared" si="51"/>
        <v>0</v>
      </c>
    </row>
    <row r="212" ht="12.75" customHeight="1">
      <c r="A212" s="39"/>
      <c r="B212" s="122" t="s">
        <v>936</v>
      </c>
      <c r="C212" s="543"/>
      <c r="D212" s="608"/>
      <c r="E212" s="589"/>
      <c r="F212" s="589">
        <v>125.0</v>
      </c>
      <c r="G212" s="591">
        <f t="shared" ref="G212:H212" si="52">(C212*E212) + (D212*F212)</f>
        <v>0</v>
      </c>
      <c r="H212" s="591">
        <f t="shared" si="52"/>
        <v>0</v>
      </c>
    </row>
    <row r="213" ht="12.75" customHeight="1">
      <c r="A213" s="39"/>
      <c r="B213" s="592" t="s">
        <v>937</v>
      </c>
      <c r="C213" s="543"/>
      <c r="D213" s="608"/>
      <c r="E213" s="589"/>
      <c r="F213" s="589">
        <v>490.0</v>
      </c>
      <c r="G213" s="591">
        <f t="shared" ref="G213:H213" si="53">(C213*E213) + (D213*F213)</f>
        <v>0</v>
      </c>
      <c r="H213" s="591">
        <f t="shared" si="53"/>
        <v>0</v>
      </c>
    </row>
    <row r="214" ht="12.75" customHeight="1">
      <c r="A214" s="39"/>
      <c r="B214" s="122" t="s">
        <v>938</v>
      </c>
      <c r="C214" s="543"/>
      <c r="D214" s="608"/>
      <c r="E214" s="589"/>
      <c r="F214" s="589">
        <v>360.0</v>
      </c>
      <c r="G214" s="591">
        <f t="shared" ref="G214:H214" si="54">(C214*E214) + (D214*F214)</f>
        <v>0</v>
      </c>
      <c r="H214" s="591">
        <f t="shared" si="54"/>
        <v>0</v>
      </c>
    </row>
    <row r="215" ht="12.75" customHeight="1">
      <c r="A215" s="39"/>
      <c r="B215" s="122" t="s">
        <v>939</v>
      </c>
      <c r="C215" s="543"/>
      <c r="D215" s="608"/>
      <c r="E215" s="589"/>
      <c r="F215" s="589">
        <v>500.0</v>
      </c>
      <c r="G215" s="591">
        <f t="shared" ref="G215:H215" si="55">(C215*E215) + (D215*F215)</f>
        <v>0</v>
      </c>
      <c r="H215" s="591">
        <f t="shared" si="55"/>
        <v>0</v>
      </c>
    </row>
    <row r="216" ht="12.75" customHeight="1">
      <c r="A216" s="39"/>
      <c r="B216" s="122" t="s">
        <v>940</v>
      </c>
      <c r="C216" s="543"/>
      <c r="D216" s="608"/>
      <c r="E216" s="589"/>
      <c r="F216" s="589">
        <v>700.0</v>
      </c>
      <c r="G216" s="591">
        <f t="shared" ref="G216:H216" si="56">(C216*E216) + (D216*F216)</f>
        <v>0</v>
      </c>
      <c r="H216" s="591">
        <f t="shared" si="56"/>
        <v>0</v>
      </c>
    </row>
    <row r="217" ht="12.75" customHeight="1">
      <c r="A217" s="39"/>
      <c r="B217" s="122" t="s">
        <v>941</v>
      </c>
      <c r="C217" s="543"/>
      <c r="D217" s="608"/>
      <c r="E217" s="589"/>
      <c r="F217" s="589">
        <v>300.0</v>
      </c>
      <c r="G217" s="591">
        <f t="shared" ref="G217:H217" si="57">(C217*E217) + (D217*F217)</f>
        <v>0</v>
      </c>
      <c r="H217" s="591">
        <f t="shared" si="57"/>
        <v>0</v>
      </c>
    </row>
    <row r="218" ht="12.75" customHeight="1">
      <c r="A218" s="39"/>
      <c r="B218" s="122" t="s">
        <v>942</v>
      </c>
      <c r="C218" s="543"/>
      <c r="D218" s="608"/>
      <c r="E218" s="589"/>
      <c r="F218" s="589">
        <v>12.0</v>
      </c>
      <c r="G218" s="591">
        <f t="shared" ref="G218:H218" si="58">(C218*E218) + (D218*F218)</f>
        <v>0</v>
      </c>
      <c r="H218" s="591">
        <f t="shared" si="58"/>
        <v>0</v>
      </c>
    </row>
    <row r="219" ht="12.75" customHeight="1">
      <c r="A219" s="39"/>
      <c r="B219" s="592" t="s">
        <v>943</v>
      </c>
      <c r="C219" s="543"/>
      <c r="D219" s="608"/>
      <c r="E219" s="589"/>
      <c r="F219" s="589">
        <v>684.0</v>
      </c>
      <c r="G219" s="591">
        <f t="shared" ref="G219:H219" si="59">(C219*E219) + (D219*F219)</f>
        <v>0</v>
      </c>
      <c r="H219" s="591">
        <f t="shared" si="59"/>
        <v>0</v>
      </c>
    </row>
    <row r="220" ht="12.75" customHeight="1">
      <c r="A220" s="39"/>
      <c r="B220" s="122" t="s">
        <v>944</v>
      </c>
      <c r="C220" s="543"/>
      <c r="D220" s="608"/>
      <c r="E220" s="589"/>
      <c r="F220" s="589">
        <v>600.0</v>
      </c>
      <c r="G220" s="591">
        <f t="shared" ref="G220:H220" si="60">(C220*E220) + (D220*F220)</f>
        <v>0</v>
      </c>
      <c r="H220" s="591">
        <f t="shared" si="60"/>
        <v>0</v>
      </c>
    </row>
    <row r="221" ht="12.75" customHeight="1">
      <c r="A221" s="39"/>
      <c r="B221" s="122" t="s">
        <v>945</v>
      </c>
      <c r="C221" s="543"/>
      <c r="D221" s="608"/>
      <c r="E221" s="589"/>
      <c r="F221" s="589">
        <v>12.0</v>
      </c>
      <c r="G221" s="591">
        <f t="shared" ref="G221:H221" si="61">(C221*E221) + (D221*F221)</f>
        <v>0</v>
      </c>
      <c r="H221" s="591">
        <f t="shared" si="61"/>
        <v>0</v>
      </c>
    </row>
    <row r="222" ht="12.75" customHeight="1">
      <c r="A222" s="39"/>
      <c r="B222" s="122" t="s">
        <v>946</v>
      </c>
      <c r="C222" s="543"/>
      <c r="D222" s="608"/>
      <c r="E222" s="589"/>
      <c r="F222" s="589">
        <v>200.0</v>
      </c>
      <c r="G222" s="591">
        <f t="shared" ref="G222:H222" si="62">(C222*E222) + (D222*F222)</f>
        <v>0</v>
      </c>
      <c r="H222" s="591">
        <f t="shared" si="62"/>
        <v>0</v>
      </c>
    </row>
    <row r="223" ht="12.75" customHeight="1">
      <c r="A223" s="39"/>
      <c r="B223" s="122" t="s">
        <v>947</v>
      </c>
      <c r="C223" s="543"/>
      <c r="D223" s="608"/>
      <c r="E223" s="589"/>
      <c r="F223" s="589">
        <v>500.0</v>
      </c>
      <c r="G223" s="591">
        <f t="shared" ref="G223:H223" si="63">(C223*E223) + (D223*F223)</f>
        <v>0</v>
      </c>
      <c r="H223" s="591">
        <f t="shared" si="63"/>
        <v>0</v>
      </c>
    </row>
    <row r="224" ht="12.75" customHeight="1">
      <c r="A224" s="39"/>
      <c r="B224" s="122" t="s">
        <v>948</v>
      </c>
      <c r="C224" s="608"/>
      <c r="D224" s="543"/>
      <c r="E224" s="589">
        <v>500.0</v>
      </c>
      <c r="F224" s="589"/>
      <c r="G224" s="591">
        <f t="shared" ref="G224:H224" si="64">(C224*E224) + (D224*F224)</f>
        <v>0</v>
      </c>
      <c r="H224" s="591">
        <f t="shared" si="64"/>
        <v>0</v>
      </c>
    </row>
    <row r="225" ht="12.75" customHeight="1">
      <c r="A225" s="39"/>
      <c r="B225" s="122" t="s">
        <v>949</v>
      </c>
      <c r="C225" s="543"/>
      <c r="D225" s="608"/>
      <c r="E225" s="589"/>
      <c r="F225" s="589">
        <v>500.0</v>
      </c>
      <c r="G225" s="591">
        <f t="shared" ref="G225:H225" si="65">(C225*E225) + (D225*F225)</f>
        <v>0</v>
      </c>
      <c r="H225" s="591">
        <f t="shared" si="65"/>
        <v>0</v>
      </c>
    </row>
    <row r="226" ht="12.75" customHeight="1">
      <c r="A226" s="39"/>
      <c r="B226" s="122" t="s">
        <v>950</v>
      </c>
      <c r="C226" s="608"/>
      <c r="D226" s="543"/>
      <c r="E226" s="589">
        <v>200.0</v>
      </c>
      <c r="F226" s="589"/>
      <c r="G226" s="591">
        <f t="shared" ref="G226:H226" si="66">(C226*E226) + (D226*F226)</f>
        <v>0</v>
      </c>
      <c r="H226" s="591">
        <f t="shared" si="66"/>
        <v>0</v>
      </c>
    </row>
    <row r="227" ht="12.75" customHeight="1">
      <c r="A227" s="39"/>
      <c r="B227" s="592" t="s">
        <v>951</v>
      </c>
      <c r="C227" s="543"/>
      <c r="D227" s="608"/>
      <c r="E227" s="589"/>
      <c r="F227" s="589">
        <v>500.0</v>
      </c>
      <c r="G227" s="591">
        <f t="shared" ref="G227:H227" si="67">(C227*E227) + (D227*F227)</f>
        <v>0</v>
      </c>
      <c r="H227" s="591">
        <f t="shared" si="67"/>
        <v>0</v>
      </c>
    </row>
    <row r="228" ht="12.75" customHeight="1">
      <c r="A228" s="39"/>
      <c r="B228" s="122" t="s">
        <v>952</v>
      </c>
      <c r="C228" s="543"/>
      <c r="D228" s="608"/>
      <c r="E228" s="589"/>
      <c r="F228" s="589">
        <v>400.0</v>
      </c>
      <c r="G228" s="591">
        <f t="shared" ref="G228:H228" si="68">(C228*E228) + (D228*F228)</f>
        <v>0</v>
      </c>
      <c r="H228" s="591">
        <f t="shared" si="68"/>
        <v>0</v>
      </c>
    </row>
    <row r="229" ht="12.75" customHeight="1">
      <c r="A229" s="39"/>
      <c r="B229" s="122" t="s">
        <v>953</v>
      </c>
      <c r="C229" s="543"/>
      <c r="D229" s="608"/>
      <c r="E229" s="589"/>
      <c r="F229" s="589">
        <v>500.0</v>
      </c>
      <c r="G229" s="591">
        <f t="shared" ref="G229:H229" si="69">(C229*E229) + (D229*F229)</f>
        <v>0</v>
      </c>
      <c r="H229" s="591">
        <f t="shared" si="69"/>
        <v>0</v>
      </c>
    </row>
    <row r="230" ht="12.75" customHeight="1">
      <c r="A230" s="39"/>
      <c r="B230" s="122" t="s">
        <v>954</v>
      </c>
      <c r="C230" s="543"/>
      <c r="D230" s="608"/>
      <c r="E230" s="589"/>
      <c r="F230" s="589">
        <v>125.0</v>
      </c>
      <c r="G230" s="591">
        <f t="shared" ref="G230:H230" si="70">(C230*E230) + (D230*F230)</f>
        <v>0</v>
      </c>
      <c r="H230" s="591">
        <f t="shared" si="70"/>
        <v>0</v>
      </c>
    </row>
    <row r="231" ht="12.75" customHeight="1">
      <c r="A231" s="39"/>
      <c r="B231" s="122" t="s">
        <v>955</v>
      </c>
      <c r="C231" s="543"/>
      <c r="D231" s="608"/>
      <c r="E231" s="589"/>
      <c r="F231" s="589">
        <v>400.0</v>
      </c>
      <c r="G231" s="591">
        <f t="shared" ref="G231:H231" si="71">(C231*E231) + (D231*F231)</f>
        <v>0</v>
      </c>
      <c r="H231" s="591">
        <f t="shared" si="71"/>
        <v>0</v>
      </c>
    </row>
    <row r="232" ht="12.75" customHeight="1">
      <c r="A232" s="39"/>
      <c r="B232" s="122" t="s">
        <v>956</v>
      </c>
      <c r="C232" s="543"/>
      <c r="D232" s="608"/>
      <c r="E232" s="589"/>
      <c r="F232" s="589">
        <v>200.0</v>
      </c>
      <c r="G232" s="591">
        <f t="shared" ref="G232:H232" si="72">(C232*E232) + (D232*F232)</f>
        <v>0</v>
      </c>
      <c r="H232" s="591">
        <f t="shared" si="72"/>
        <v>0</v>
      </c>
    </row>
    <row r="233" ht="12.75" customHeight="1">
      <c r="A233" s="39"/>
      <c r="B233" s="592" t="s">
        <v>957</v>
      </c>
      <c r="C233" s="543"/>
      <c r="D233" s="608"/>
      <c r="E233" s="589"/>
      <c r="F233" s="589">
        <v>500.0</v>
      </c>
      <c r="G233" s="591">
        <f t="shared" ref="G233:H233" si="73">(C233*E233) + (D233*F233)</f>
        <v>0</v>
      </c>
      <c r="H233" s="591">
        <f t="shared" si="73"/>
        <v>0</v>
      </c>
    </row>
    <row r="234" ht="12.75" customHeight="1">
      <c r="A234" s="39"/>
      <c r="B234" s="122" t="s">
        <v>958</v>
      </c>
      <c r="C234" s="608"/>
      <c r="D234" s="543"/>
      <c r="E234" s="589">
        <v>200.0</v>
      </c>
      <c r="F234" s="589"/>
      <c r="G234" s="591">
        <f t="shared" ref="G234:H234" si="74">(C234*E234) + (D234*F234)</f>
        <v>0</v>
      </c>
      <c r="H234" s="591">
        <f t="shared" si="74"/>
        <v>0</v>
      </c>
    </row>
    <row r="235" ht="12.75" customHeight="1">
      <c r="A235" s="39"/>
      <c r="B235" s="122" t="s">
        <v>959</v>
      </c>
      <c r="C235" s="543"/>
      <c r="D235" s="608"/>
      <c r="E235" s="589"/>
      <c r="F235" s="589">
        <v>182.5</v>
      </c>
      <c r="G235" s="591">
        <f t="shared" ref="G235:H235" si="75">(C235*E235) + (D235*F235)</f>
        <v>0</v>
      </c>
      <c r="H235" s="591">
        <f t="shared" si="75"/>
        <v>0</v>
      </c>
    </row>
    <row r="236" ht="12.75" customHeight="1">
      <c r="A236" s="39"/>
      <c r="B236" s="122" t="s">
        <v>960</v>
      </c>
      <c r="C236" s="543"/>
      <c r="D236" s="608"/>
      <c r="E236" s="589"/>
      <c r="F236" s="589">
        <v>500.0</v>
      </c>
      <c r="G236" s="591">
        <f t="shared" ref="G236:H236" si="76">(C236*E236) + (D236*F236)</f>
        <v>0</v>
      </c>
      <c r="H236" s="591">
        <f t="shared" si="76"/>
        <v>0</v>
      </c>
    </row>
    <row r="237" ht="12.75" customHeight="1">
      <c r="A237" s="39"/>
      <c r="B237" s="122" t="s">
        <v>961</v>
      </c>
      <c r="C237" s="608"/>
      <c r="D237" s="543"/>
      <c r="E237" s="589">
        <v>200.0</v>
      </c>
      <c r="F237" s="589"/>
      <c r="G237" s="591">
        <f t="shared" ref="G237:H237" si="77">(C237*E237) + (D237*F237)</f>
        <v>0</v>
      </c>
      <c r="H237" s="591">
        <f t="shared" si="77"/>
        <v>0</v>
      </c>
    </row>
    <row r="238" ht="12.75" customHeight="1">
      <c r="A238" s="39"/>
      <c r="B238" s="122" t="s">
        <v>962</v>
      </c>
      <c r="C238" s="543"/>
      <c r="D238" s="608"/>
      <c r="E238" s="589"/>
      <c r="F238" s="589">
        <v>360.0</v>
      </c>
      <c r="G238" s="591">
        <f t="shared" ref="G238:H238" si="78">(C238*E238) + (D238*F238)</f>
        <v>0</v>
      </c>
      <c r="H238" s="591">
        <f t="shared" si="78"/>
        <v>0</v>
      </c>
    </row>
    <row r="239" ht="12.75" customHeight="1">
      <c r="A239" s="39"/>
      <c r="B239" s="122" t="s">
        <v>963</v>
      </c>
      <c r="C239" s="543"/>
      <c r="D239" s="608"/>
      <c r="E239" s="589"/>
      <c r="F239" s="589">
        <v>200.0</v>
      </c>
      <c r="G239" s="591">
        <f t="shared" ref="G239:H239" si="79">(C239*E239) + (D239*F239)</f>
        <v>0</v>
      </c>
      <c r="H239" s="591">
        <f t="shared" si="79"/>
        <v>0</v>
      </c>
    </row>
    <row r="240" ht="12.75" customHeight="1">
      <c r="A240" s="39"/>
      <c r="B240" s="122" t="s">
        <v>964</v>
      </c>
      <c r="C240" s="543"/>
      <c r="D240" s="608"/>
      <c r="E240" s="589"/>
      <c r="F240" s="589">
        <v>307.8</v>
      </c>
      <c r="G240" s="591">
        <f t="shared" ref="G240:H240" si="80">(C240*E240) + (D240*F240)</f>
        <v>0</v>
      </c>
      <c r="H240" s="591">
        <f t="shared" si="80"/>
        <v>0</v>
      </c>
    </row>
    <row r="241" ht="12.75" customHeight="1">
      <c r="A241" s="39"/>
      <c r="B241" s="122" t="s">
        <v>965</v>
      </c>
      <c r="C241" s="608"/>
      <c r="D241" s="543"/>
      <c r="E241" s="589">
        <v>800.0</v>
      </c>
      <c r="F241" s="589"/>
      <c r="G241" s="591">
        <f t="shared" ref="G241:H241" si="81">(C241*E241) + (D241*F241)</f>
        <v>0</v>
      </c>
      <c r="H241" s="591">
        <f t="shared" si="81"/>
        <v>0</v>
      </c>
    </row>
    <row r="242" ht="12.75" customHeight="1">
      <c r="A242" s="39"/>
      <c r="B242" s="122" t="s">
        <v>966</v>
      </c>
      <c r="C242" s="543"/>
      <c r="D242" s="608"/>
      <c r="E242" s="589"/>
      <c r="F242" s="589">
        <v>365.0</v>
      </c>
      <c r="G242" s="591">
        <f t="shared" ref="G242:H242" si="82">(C242*E242) + (D242*F242)</f>
        <v>0</v>
      </c>
      <c r="H242" s="591">
        <f t="shared" si="82"/>
        <v>0</v>
      </c>
    </row>
    <row r="243" ht="12.75" customHeight="1">
      <c r="A243" s="39"/>
      <c r="B243" s="122" t="s">
        <v>967</v>
      </c>
      <c r="C243" s="608"/>
      <c r="D243" s="543"/>
      <c r="E243" s="589">
        <v>550.0</v>
      </c>
      <c r="F243" s="589"/>
      <c r="G243" s="591">
        <f t="shared" ref="G243:H243" si="83">(C243*E243) + (D243*F243)</f>
        <v>0</v>
      </c>
      <c r="H243" s="591">
        <f t="shared" si="83"/>
        <v>0</v>
      </c>
    </row>
    <row r="244" ht="12.75" customHeight="1">
      <c r="A244" s="39"/>
      <c r="B244" s="122" t="s">
        <v>968</v>
      </c>
      <c r="C244" s="543"/>
      <c r="D244" s="608"/>
      <c r="E244" s="589"/>
      <c r="F244" s="589">
        <v>105.0</v>
      </c>
      <c r="G244" s="591">
        <f t="shared" ref="G244:H244" si="84">(C244*E244) + (D244*F244)</f>
        <v>0</v>
      </c>
      <c r="H244" s="591">
        <f t="shared" si="84"/>
        <v>0</v>
      </c>
    </row>
    <row r="245" ht="12.75" customHeight="1">
      <c r="A245" s="39"/>
      <c r="B245" s="122" t="s">
        <v>969</v>
      </c>
      <c r="C245" s="608"/>
      <c r="D245" s="543"/>
      <c r="E245" s="589">
        <v>36.0</v>
      </c>
      <c r="F245" s="589"/>
      <c r="G245" s="591">
        <f t="shared" ref="G245:H245" si="85">(C245*E245) + (D245*F245)</f>
        <v>0</v>
      </c>
      <c r="H245" s="591">
        <f t="shared" si="85"/>
        <v>0</v>
      </c>
    </row>
    <row r="246" ht="12.75" customHeight="1">
      <c r="A246" s="39"/>
      <c r="B246" s="122" t="s">
        <v>970</v>
      </c>
      <c r="C246" s="543"/>
      <c r="D246" s="608"/>
      <c r="E246" s="589"/>
      <c r="F246" s="589">
        <v>266.7</v>
      </c>
      <c r="G246" s="591">
        <f t="shared" ref="G246:H246" si="86">(C246*E246) + (D246*F246)</f>
        <v>0</v>
      </c>
      <c r="H246" s="591">
        <f t="shared" si="86"/>
        <v>0</v>
      </c>
    </row>
    <row r="247" ht="12.75" customHeight="1">
      <c r="A247" s="39"/>
      <c r="B247" s="122" t="s">
        <v>971</v>
      </c>
      <c r="C247" s="543"/>
      <c r="D247" s="608"/>
      <c r="E247" s="589"/>
      <c r="F247" s="589">
        <v>800.0</v>
      </c>
      <c r="G247" s="591">
        <f t="shared" ref="G247:H247" si="87">(C247*E247) + (D247*F247)</f>
        <v>0</v>
      </c>
      <c r="H247" s="591">
        <f t="shared" si="87"/>
        <v>0</v>
      </c>
    </row>
    <row r="248" ht="12.75" customHeight="1">
      <c r="A248" s="39"/>
      <c r="B248" s="122" t="s">
        <v>972</v>
      </c>
      <c r="C248" s="543"/>
      <c r="D248" s="608"/>
      <c r="E248" s="589"/>
      <c r="F248" s="589">
        <v>1210.0</v>
      </c>
      <c r="G248" s="591">
        <f t="shared" ref="G248:H248" si="88">(C248*E248) + (D248*F248)</f>
        <v>0</v>
      </c>
      <c r="H248" s="591">
        <f t="shared" si="88"/>
        <v>0</v>
      </c>
    </row>
    <row r="249" ht="12.75" customHeight="1">
      <c r="A249" s="39"/>
      <c r="B249" s="122" t="s">
        <v>973</v>
      </c>
      <c r="C249" s="543"/>
      <c r="D249" s="608"/>
      <c r="E249" s="589"/>
      <c r="F249" s="589">
        <v>600.0</v>
      </c>
      <c r="G249" s="591">
        <f t="shared" ref="G249:H249" si="89">(C249*E249) + (D249*F249)</f>
        <v>0</v>
      </c>
      <c r="H249" s="591">
        <f t="shared" si="89"/>
        <v>0</v>
      </c>
    </row>
    <row r="250" ht="12.75" customHeight="1">
      <c r="A250" s="39"/>
      <c r="B250" s="122" t="s">
        <v>974</v>
      </c>
      <c r="C250" s="543"/>
      <c r="D250" s="608"/>
      <c r="E250" s="589"/>
      <c r="F250" s="589">
        <v>337.5</v>
      </c>
      <c r="G250" s="591">
        <f t="shared" ref="G250:H250" si="90">(C250*E250) + (D250*F250)</f>
        <v>0</v>
      </c>
      <c r="H250" s="591">
        <f t="shared" si="90"/>
        <v>0</v>
      </c>
    </row>
    <row r="251" ht="12.75" customHeight="1">
      <c r="A251" s="39"/>
      <c r="B251" s="122" t="s">
        <v>975</v>
      </c>
      <c r="C251" s="543"/>
      <c r="D251" s="608"/>
      <c r="E251" s="589"/>
      <c r="F251" s="589">
        <v>69.0</v>
      </c>
      <c r="G251" s="591">
        <f t="shared" ref="G251:H251" si="91">(C251*E251) + (D251*F251)</f>
        <v>0</v>
      </c>
      <c r="H251" s="591">
        <f t="shared" si="91"/>
        <v>0</v>
      </c>
    </row>
    <row r="252" ht="12.75" customHeight="1">
      <c r="A252" s="39"/>
      <c r="B252" s="122" t="s">
        <v>976</v>
      </c>
      <c r="C252" s="543"/>
      <c r="D252" s="608"/>
      <c r="E252" s="589"/>
      <c r="F252" s="589">
        <v>60.0</v>
      </c>
      <c r="G252" s="591">
        <f t="shared" ref="G252:H252" si="92">(C252*E252) + (D252*F252)</f>
        <v>0</v>
      </c>
      <c r="H252" s="591">
        <f t="shared" si="92"/>
        <v>0</v>
      </c>
    </row>
    <row r="253" ht="12.75" customHeight="1">
      <c r="A253" s="39"/>
      <c r="B253" s="122" t="s">
        <v>977</v>
      </c>
      <c r="C253" s="543"/>
      <c r="D253" s="608"/>
      <c r="E253" s="589"/>
      <c r="F253" s="589">
        <v>360.0</v>
      </c>
      <c r="G253" s="591">
        <f t="shared" ref="G253:H253" si="93">(C253*E253) + (D253*F253)</f>
        <v>0</v>
      </c>
      <c r="H253" s="591">
        <f t="shared" si="93"/>
        <v>0</v>
      </c>
    </row>
    <row r="254" ht="12.75" customHeight="1">
      <c r="A254" s="39"/>
      <c r="B254" s="122" t="s">
        <v>978</v>
      </c>
      <c r="C254" s="608"/>
      <c r="D254" s="543"/>
      <c r="E254" s="589">
        <v>90.0</v>
      </c>
      <c r="F254" s="589"/>
      <c r="G254" s="591">
        <f t="shared" ref="G254:H254" si="94">(C254*E254) + (D254*F254)</f>
        <v>0</v>
      </c>
      <c r="H254" s="591">
        <f t="shared" si="94"/>
        <v>0</v>
      </c>
    </row>
    <row r="255" ht="12.75" customHeight="1">
      <c r="A255" s="39"/>
      <c r="B255" s="122" t="s">
        <v>979</v>
      </c>
      <c r="C255" s="608"/>
      <c r="D255" s="543"/>
      <c r="E255" s="589">
        <v>85.0</v>
      </c>
      <c r="F255" s="589"/>
      <c r="G255" s="591">
        <f t="shared" ref="G255:H255" si="95">(C255*E255) + (D255*F255)</f>
        <v>0</v>
      </c>
      <c r="H255" s="591">
        <f t="shared" si="95"/>
        <v>0</v>
      </c>
    </row>
    <row r="256" ht="12.75" customHeight="1">
      <c r="A256" s="39"/>
      <c r="B256" s="122" t="s">
        <v>980</v>
      </c>
      <c r="C256" s="543"/>
      <c r="D256" s="608"/>
      <c r="E256" s="589"/>
      <c r="F256" s="589">
        <v>40.0</v>
      </c>
      <c r="G256" s="591">
        <f t="shared" ref="G256:H256" si="96">(C256*E256) + (D256*F256)</f>
        <v>0</v>
      </c>
      <c r="H256" s="591">
        <f t="shared" si="96"/>
        <v>0</v>
      </c>
    </row>
    <row r="257" ht="12.75" customHeight="1">
      <c r="A257" s="39"/>
      <c r="B257" s="122" t="s">
        <v>981</v>
      </c>
      <c r="C257" s="543"/>
      <c r="D257" s="608"/>
      <c r="E257" s="589"/>
      <c r="F257" s="589">
        <v>50.0</v>
      </c>
      <c r="G257" s="591">
        <f t="shared" ref="G257:H257" si="97">(C257*E257) + (D257*F257)</f>
        <v>0</v>
      </c>
      <c r="H257" s="591">
        <f t="shared" si="97"/>
        <v>0</v>
      </c>
    </row>
    <row r="258" ht="12.75" customHeight="1">
      <c r="A258" s="39"/>
      <c r="B258" s="122" t="s">
        <v>982</v>
      </c>
      <c r="C258" s="608"/>
      <c r="D258" s="543"/>
      <c r="E258" s="589">
        <v>800.0</v>
      </c>
      <c r="F258" s="589"/>
      <c r="G258" s="591">
        <f t="shared" ref="G258:H258" si="98">(C258*E258) + (D258*F258)</f>
        <v>0</v>
      </c>
      <c r="H258" s="591">
        <f t="shared" si="98"/>
        <v>0</v>
      </c>
    </row>
    <row r="259" ht="12.75" customHeight="1">
      <c r="A259" s="39"/>
      <c r="B259" s="122" t="s">
        <v>983</v>
      </c>
      <c r="C259" s="608"/>
      <c r="D259" s="608"/>
      <c r="E259" s="589">
        <v>50.0</v>
      </c>
      <c r="F259" s="589">
        <v>50.0</v>
      </c>
      <c r="G259" s="591">
        <f t="shared" ref="G259:H259" si="99">(C259*E259) + (D259*F259)</f>
        <v>0</v>
      </c>
      <c r="H259" s="591">
        <f t="shared" si="99"/>
        <v>0</v>
      </c>
    </row>
    <row r="260" ht="12.75" customHeight="1">
      <c r="A260" s="39"/>
      <c r="B260" s="122" t="s">
        <v>984</v>
      </c>
      <c r="C260" s="543"/>
      <c r="D260" s="608"/>
      <c r="E260" s="589"/>
      <c r="F260" s="589">
        <v>292.5</v>
      </c>
      <c r="G260" s="591">
        <f t="shared" ref="G260:H260" si="100">(C260*E260) + (D260*F260)</f>
        <v>0</v>
      </c>
      <c r="H260" s="591">
        <f t="shared" si="100"/>
        <v>0</v>
      </c>
    </row>
    <row r="261" ht="12.75" customHeight="1">
      <c r="A261" s="39"/>
      <c r="B261" s="122" t="s">
        <v>985</v>
      </c>
      <c r="C261" s="543"/>
      <c r="D261" s="608"/>
      <c r="E261" s="589"/>
      <c r="F261" s="589">
        <v>340.0</v>
      </c>
      <c r="G261" s="591">
        <f t="shared" ref="G261:H261" si="101">(C261*E261) + (D261*F261)</f>
        <v>0</v>
      </c>
      <c r="H261" s="591">
        <f t="shared" si="101"/>
        <v>0</v>
      </c>
    </row>
    <row r="262" ht="12.75" customHeight="1">
      <c r="A262" s="39"/>
      <c r="B262" s="122" t="s">
        <v>986</v>
      </c>
      <c r="C262" s="608"/>
      <c r="D262" s="543"/>
      <c r="E262" s="589">
        <v>400.0</v>
      </c>
      <c r="F262" s="589"/>
      <c r="G262" s="591">
        <f t="shared" ref="G262:H262" si="102">(C262*E262) + (D262*F262)</f>
        <v>0</v>
      </c>
      <c r="H262" s="591">
        <f t="shared" si="102"/>
        <v>0</v>
      </c>
    </row>
    <row r="263" ht="12.75" customHeight="1">
      <c r="A263" s="39"/>
      <c r="B263" s="122" t="s">
        <v>987</v>
      </c>
      <c r="C263" s="543"/>
      <c r="D263" s="608"/>
      <c r="E263" s="589"/>
      <c r="F263" s="589">
        <v>600.0</v>
      </c>
      <c r="G263" s="591">
        <f t="shared" ref="G263:H263" si="103">(C263*E263) + (D263*F263)</f>
        <v>0</v>
      </c>
      <c r="H263" s="591">
        <f t="shared" si="103"/>
        <v>0</v>
      </c>
    </row>
    <row r="264" ht="12.75" customHeight="1">
      <c r="A264" s="39"/>
      <c r="B264" s="122" t="s">
        <v>988</v>
      </c>
      <c r="C264" s="608"/>
      <c r="D264" s="543"/>
      <c r="E264" s="589">
        <v>76.5</v>
      </c>
      <c r="F264" s="589"/>
      <c r="G264" s="591">
        <f t="shared" ref="G264:H264" si="104">(C264*E264) + (D264*F264)</f>
        <v>0</v>
      </c>
      <c r="H264" s="591">
        <f t="shared" si="104"/>
        <v>0</v>
      </c>
    </row>
    <row r="265" ht="12.75" customHeight="1">
      <c r="A265" s="39"/>
      <c r="B265" s="122" t="s">
        <v>989</v>
      </c>
      <c r="C265" s="543"/>
      <c r="D265" s="608"/>
      <c r="E265" s="589"/>
      <c r="F265" s="589">
        <v>518.6</v>
      </c>
      <c r="G265" s="591">
        <f t="shared" ref="G265:H265" si="105">(C265*E265) + (D265*F265)</f>
        <v>0</v>
      </c>
      <c r="H265" s="591">
        <f t="shared" si="105"/>
        <v>0</v>
      </c>
    </row>
    <row r="266" ht="12.75" customHeight="1">
      <c r="A266" s="39"/>
      <c r="B266" s="122" t="s">
        <v>990</v>
      </c>
      <c r="C266" s="543"/>
      <c r="D266" s="608"/>
      <c r="E266" s="589"/>
      <c r="F266" s="589">
        <v>40.0</v>
      </c>
      <c r="G266" s="591">
        <f t="shared" ref="G266:H266" si="106">(C266*E266) + (D266*F266)</f>
        <v>0</v>
      </c>
      <c r="H266" s="591">
        <f t="shared" si="106"/>
        <v>0</v>
      </c>
    </row>
    <row r="267" ht="12.75" customHeight="1">
      <c r="A267" s="39"/>
      <c r="B267" s="122" t="s">
        <v>991</v>
      </c>
      <c r="C267" s="543"/>
      <c r="D267" s="608"/>
      <c r="E267" s="589"/>
      <c r="F267" s="589">
        <v>200.0</v>
      </c>
      <c r="G267" s="591">
        <f t="shared" ref="G267:H267" si="107">(C267*E267) + (D267*F267)</f>
        <v>0</v>
      </c>
      <c r="H267" s="591">
        <f t="shared" si="107"/>
        <v>0</v>
      </c>
    </row>
    <row r="268" ht="12.75" customHeight="1">
      <c r="A268" s="39"/>
      <c r="B268" s="122" t="s">
        <v>992</v>
      </c>
      <c r="C268" s="543"/>
      <c r="D268" s="608"/>
      <c r="E268" s="589"/>
      <c r="F268" s="589">
        <v>360.0</v>
      </c>
      <c r="G268" s="591">
        <f t="shared" ref="G268:H268" si="108">(C268*E268) + (D268*F268)</f>
        <v>0</v>
      </c>
      <c r="H268" s="591">
        <f t="shared" si="108"/>
        <v>0</v>
      </c>
    </row>
    <row r="269" ht="12.75" customHeight="1">
      <c r="A269" s="39"/>
      <c r="B269" s="122" t="s">
        <v>993</v>
      </c>
      <c r="C269" s="543"/>
      <c r="D269" s="608"/>
      <c r="E269" s="589"/>
      <c r="F269" s="589">
        <v>360.0</v>
      </c>
      <c r="G269" s="591">
        <f t="shared" ref="G269:H269" si="109">(C269*E269) + (D269*F269)</f>
        <v>0</v>
      </c>
      <c r="H269" s="591">
        <f t="shared" si="109"/>
        <v>0</v>
      </c>
    </row>
    <row r="270" ht="12.75" customHeight="1">
      <c r="A270" s="39"/>
      <c r="B270" s="122" t="s">
        <v>994</v>
      </c>
      <c r="C270" s="608"/>
      <c r="D270" s="543"/>
      <c r="E270" s="589">
        <v>768.0</v>
      </c>
      <c r="F270" s="589"/>
      <c r="G270" s="591">
        <f t="shared" ref="G270:H270" si="110">(C270*E270) + (D270*F270)</f>
        <v>0</v>
      </c>
      <c r="H270" s="591">
        <f t="shared" si="110"/>
        <v>0</v>
      </c>
    </row>
    <row r="271" ht="12.75" customHeight="1">
      <c r="A271" s="39"/>
      <c r="B271" s="122" t="s">
        <v>995</v>
      </c>
      <c r="C271" s="608"/>
      <c r="D271" s="543"/>
      <c r="E271" s="589">
        <v>750.0</v>
      </c>
      <c r="F271" s="589"/>
      <c r="G271" s="591">
        <f t="shared" ref="G271:H271" si="111">(C271*E271) + (D271*F271)</f>
        <v>0</v>
      </c>
      <c r="H271" s="591">
        <f t="shared" si="111"/>
        <v>0</v>
      </c>
    </row>
    <row r="272" ht="12.75" customHeight="1">
      <c r="A272" s="39"/>
      <c r="B272" s="122" t="s">
        <v>996</v>
      </c>
      <c r="C272" s="543"/>
      <c r="D272" s="608"/>
      <c r="E272" s="589"/>
      <c r="F272" s="589">
        <v>360.0</v>
      </c>
      <c r="G272" s="591">
        <f t="shared" ref="G272:H272" si="112">(C272*E272) + (D272*F272)</f>
        <v>0</v>
      </c>
      <c r="H272" s="591">
        <f t="shared" si="112"/>
        <v>0</v>
      </c>
    </row>
    <row r="273" ht="12.75" customHeight="1">
      <c r="A273" s="39"/>
      <c r="B273" s="122" t="s">
        <v>997</v>
      </c>
      <c r="C273" s="608"/>
      <c r="D273" s="543"/>
      <c r="E273" s="589">
        <v>200.0</v>
      </c>
      <c r="F273" s="589"/>
      <c r="G273" s="591">
        <f t="shared" ref="G273:H273" si="113">(C273*E273) + (D273*F273)</f>
        <v>0</v>
      </c>
      <c r="H273" s="591">
        <f t="shared" si="113"/>
        <v>0</v>
      </c>
    </row>
    <row r="274" ht="12.75" customHeight="1">
      <c r="A274" s="39"/>
      <c r="B274" s="122" t="s">
        <v>998</v>
      </c>
      <c r="C274" s="543"/>
      <c r="D274" s="608"/>
      <c r="E274" s="589"/>
      <c r="F274" s="589">
        <v>684.0</v>
      </c>
      <c r="G274" s="591">
        <f t="shared" ref="G274:H274" si="114">(C274*E274) + (D274*F274)</f>
        <v>0</v>
      </c>
      <c r="H274" s="591">
        <f t="shared" si="114"/>
        <v>0</v>
      </c>
    </row>
    <row r="275" ht="12.75" customHeight="1">
      <c r="A275" s="39"/>
      <c r="B275" s="122" t="s">
        <v>999</v>
      </c>
      <c r="C275" s="543"/>
      <c r="D275" s="608"/>
      <c r="E275" s="589"/>
      <c r="F275" s="589">
        <v>360.0</v>
      </c>
      <c r="G275" s="591">
        <f t="shared" ref="G275:H275" si="115">(C275*E275) + (D275*F275)</f>
        <v>0</v>
      </c>
      <c r="H275" s="591">
        <f t="shared" si="115"/>
        <v>0</v>
      </c>
    </row>
    <row r="276" ht="12.75" customHeight="1">
      <c r="A276" s="39"/>
      <c r="B276" s="122" t="s">
        <v>1000</v>
      </c>
      <c r="C276" s="543"/>
      <c r="D276" s="608"/>
      <c r="E276" s="589"/>
      <c r="F276" s="589">
        <v>120.0</v>
      </c>
      <c r="G276" s="591">
        <f t="shared" ref="G276:H276" si="116">(C276*E276) + (D276*F276)</f>
        <v>0</v>
      </c>
      <c r="H276" s="591">
        <f t="shared" si="116"/>
        <v>0</v>
      </c>
    </row>
    <row r="277" ht="12.75" customHeight="1">
      <c r="A277" s="39"/>
      <c r="B277" s="122" t="s">
        <v>1001</v>
      </c>
      <c r="C277" s="608"/>
      <c r="D277" s="543"/>
      <c r="E277" s="589">
        <v>500.0</v>
      </c>
      <c r="F277" s="589"/>
      <c r="G277" s="591">
        <f t="shared" ref="G277:H277" si="117">(C277*E277) + (D277*F277)</f>
        <v>0</v>
      </c>
      <c r="H277" s="591">
        <f t="shared" si="117"/>
        <v>0</v>
      </c>
    </row>
    <row r="278" ht="12.75" customHeight="1">
      <c r="A278" s="39"/>
      <c r="B278" s="122" t="s">
        <v>1002</v>
      </c>
      <c r="C278" s="543"/>
      <c r="D278" s="608"/>
      <c r="E278" s="589"/>
      <c r="F278" s="589">
        <v>100.0</v>
      </c>
      <c r="G278" s="591">
        <f t="shared" ref="G278:H278" si="118">(C278*E278) + (D278*F278)</f>
        <v>0</v>
      </c>
      <c r="H278" s="591">
        <f t="shared" si="118"/>
        <v>0</v>
      </c>
    </row>
    <row r="279" ht="12.75" customHeight="1">
      <c r="A279" s="39"/>
      <c r="B279" s="122" t="s">
        <v>1003</v>
      </c>
      <c r="C279" s="543"/>
      <c r="D279" s="608"/>
      <c r="E279" s="589"/>
      <c r="F279" s="589">
        <v>102.5</v>
      </c>
      <c r="G279" s="591">
        <f t="shared" ref="G279:H279" si="119">(C279*E279) + (D279*F279)</f>
        <v>0</v>
      </c>
      <c r="H279" s="591">
        <f t="shared" si="119"/>
        <v>0</v>
      </c>
    </row>
    <row r="280" ht="12.75" customHeight="1">
      <c r="A280" s="39"/>
      <c r="B280" s="592" t="s">
        <v>1004</v>
      </c>
      <c r="C280" s="543"/>
      <c r="D280" s="608"/>
      <c r="E280" s="589"/>
      <c r="F280" s="589">
        <v>363.0</v>
      </c>
      <c r="G280" s="591">
        <f t="shared" ref="G280:H280" si="120">(C280*E280) + (D280*F280)</f>
        <v>0</v>
      </c>
      <c r="H280" s="591">
        <f t="shared" si="120"/>
        <v>0</v>
      </c>
    </row>
    <row r="281" ht="12.75" customHeight="1">
      <c r="A281" s="39"/>
      <c r="B281" s="592" t="s">
        <v>1005</v>
      </c>
      <c r="C281" s="543"/>
      <c r="D281" s="608"/>
      <c r="E281" s="589"/>
      <c r="F281" s="589">
        <v>333.0</v>
      </c>
      <c r="G281" s="591">
        <f t="shared" ref="G281:H281" si="121">(C281*E281) + (D281*F281)</f>
        <v>0</v>
      </c>
      <c r="H281" s="591">
        <f t="shared" si="121"/>
        <v>0</v>
      </c>
    </row>
    <row r="282" ht="12.75" customHeight="1">
      <c r="A282" s="39"/>
      <c r="B282" s="122" t="s">
        <v>1006</v>
      </c>
      <c r="C282" s="543"/>
      <c r="D282" s="608"/>
      <c r="E282" s="589"/>
      <c r="F282" s="589">
        <v>102.5</v>
      </c>
      <c r="G282" s="591">
        <f t="shared" ref="G282:H282" si="122">(C282*E282) + (D282*F282)</f>
        <v>0</v>
      </c>
      <c r="H282" s="591">
        <f t="shared" si="122"/>
        <v>0</v>
      </c>
    </row>
    <row r="283" ht="12.75" customHeight="1">
      <c r="A283" s="39"/>
      <c r="B283" s="122" t="s">
        <v>1007</v>
      </c>
      <c r="C283" s="543"/>
      <c r="D283" s="608"/>
      <c r="E283" s="589"/>
      <c r="F283" s="589">
        <v>500.0</v>
      </c>
      <c r="G283" s="591">
        <f t="shared" ref="G283:H283" si="123">(C283*E283) + (D283*F283)</f>
        <v>0</v>
      </c>
      <c r="H283" s="591">
        <f t="shared" si="123"/>
        <v>0</v>
      </c>
    </row>
    <row r="284" ht="12.75" customHeight="1">
      <c r="A284" s="39"/>
      <c r="B284" s="122" t="s">
        <v>1008</v>
      </c>
      <c r="C284" s="608"/>
      <c r="D284" s="543"/>
      <c r="E284" s="589">
        <v>511.0</v>
      </c>
      <c r="F284" s="589"/>
      <c r="G284" s="591">
        <f t="shared" ref="G284:H284" si="124">(C284*E284) + (D284*F284)</f>
        <v>0</v>
      </c>
      <c r="H284" s="591">
        <f t="shared" si="124"/>
        <v>0</v>
      </c>
    </row>
    <row r="285" ht="12.75" customHeight="1">
      <c r="A285" s="39"/>
      <c r="B285" s="122" t="s">
        <v>1009</v>
      </c>
      <c r="C285" s="543"/>
      <c r="D285" s="608"/>
      <c r="E285" s="589"/>
      <c r="F285" s="589">
        <v>500.0</v>
      </c>
      <c r="G285" s="591">
        <f t="shared" ref="G285:H285" si="125">(C285*E285) + (D285*F285)</f>
        <v>0</v>
      </c>
      <c r="H285" s="591">
        <f t="shared" si="125"/>
        <v>0</v>
      </c>
    </row>
    <row r="286" ht="12.75" customHeight="1">
      <c r="A286" s="39"/>
      <c r="B286" s="122" t="s">
        <v>1010</v>
      </c>
      <c r="C286" s="543"/>
      <c r="D286" s="608"/>
      <c r="E286" s="589"/>
      <c r="F286" s="589">
        <v>50.0</v>
      </c>
      <c r="G286" s="591">
        <f t="shared" ref="G286:H286" si="126">(C286*E286) + (D286*F286)</f>
        <v>0</v>
      </c>
      <c r="H286" s="591">
        <f t="shared" si="126"/>
        <v>0</v>
      </c>
    </row>
    <row r="287" ht="12.75" customHeight="1">
      <c r="A287" s="39"/>
      <c r="B287" s="122" t="s">
        <v>1011</v>
      </c>
      <c r="C287" s="543"/>
      <c r="D287" s="608"/>
      <c r="E287" s="589"/>
      <c r="F287" s="589">
        <v>500.0</v>
      </c>
      <c r="G287" s="591">
        <f t="shared" ref="G287:H287" si="127">(C287*E287) + (D287*F287)</f>
        <v>0</v>
      </c>
      <c r="H287" s="591">
        <f t="shared" si="127"/>
        <v>0</v>
      </c>
    </row>
    <row r="288" ht="12.75" customHeight="1">
      <c r="A288" s="39"/>
      <c r="B288" s="122" t="s">
        <v>1012</v>
      </c>
      <c r="C288" s="543"/>
      <c r="D288" s="608"/>
      <c r="E288" s="589"/>
      <c r="F288" s="589">
        <v>240.0</v>
      </c>
      <c r="G288" s="591">
        <f t="shared" ref="G288:H288" si="128">(C288*E288) + (D288*F288)</f>
        <v>0</v>
      </c>
      <c r="H288" s="591">
        <f t="shared" si="128"/>
        <v>0</v>
      </c>
    </row>
    <row r="289" ht="12.75" customHeight="1">
      <c r="A289" s="39"/>
      <c r="B289" s="122" t="s">
        <v>1013</v>
      </c>
      <c r="C289" s="543"/>
      <c r="D289" s="608"/>
      <c r="E289" s="589"/>
      <c r="F289" s="589">
        <v>700.0</v>
      </c>
      <c r="G289" s="591">
        <f t="shared" ref="G289:H289" si="129">(C289*E289) + (D289*F289)</f>
        <v>0</v>
      </c>
      <c r="H289" s="591">
        <f t="shared" si="129"/>
        <v>0</v>
      </c>
    </row>
    <row r="290" ht="12.75" customHeight="1">
      <c r="A290" s="39"/>
      <c r="B290" s="122" t="s">
        <v>1014</v>
      </c>
      <c r="C290" s="543"/>
      <c r="D290" s="608"/>
      <c r="E290" s="589"/>
      <c r="F290" s="589">
        <v>800.0</v>
      </c>
      <c r="G290" s="591">
        <f t="shared" ref="G290:H290" si="130">(C290*E290) + (D290*F290)</f>
        <v>0</v>
      </c>
      <c r="H290" s="591">
        <f t="shared" si="130"/>
        <v>0</v>
      </c>
    </row>
    <row r="291" ht="12.75" customHeight="1">
      <c r="A291" s="39"/>
      <c r="B291" s="592" t="s">
        <v>1015</v>
      </c>
      <c r="C291" s="543"/>
      <c r="D291" s="608"/>
      <c r="E291" s="589"/>
      <c r="F291" s="589">
        <v>360.0</v>
      </c>
      <c r="G291" s="591">
        <f t="shared" ref="G291:H291" si="131">(C291*E291) + (D291*F291)</f>
        <v>0</v>
      </c>
      <c r="H291" s="591">
        <f t="shared" si="131"/>
        <v>0</v>
      </c>
    </row>
    <row r="292" ht="12.75" customHeight="1">
      <c r="A292" s="39"/>
      <c r="B292" s="122" t="s">
        <v>1016</v>
      </c>
      <c r="C292" s="543"/>
      <c r="D292" s="608"/>
      <c r="E292" s="589"/>
      <c r="F292" s="589">
        <v>333.0</v>
      </c>
      <c r="G292" s="591">
        <f t="shared" ref="G292:H292" si="132">(C292*E292) + (D292*F292)</f>
        <v>0</v>
      </c>
      <c r="H292" s="591">
        <f t="shared" si="132"/>
        <v>0</v>
      </c>
    </row>
    <row r="293" ht="12.75" customHeight="1">
      <c r="A293" s="39"/>
      <c r="B293" s="122" t="s">
        <v>1017</v>
      </c>
      <c r="C293" s="543"/>
      <c r="D293" s="608"/>
      <c r="E293" s="589"/>
      <c r="F293" s="589">
        <v>100.0</v>
      </c>
      <c r="G293" s="591">
        <f t="shared" ref="G293:H293" si="133">(C293*E293) + (D293*F293)</f>
        <v>0</v>
      </c>
      <c r="H293" s="591">
        <f t="shared" si="133"/>
        <v>0</v>
      </c>
    </row>
    <row r="294" ht="12.75" customHeight="1">
      <c r="A294" s="39"/>
      <c r="B294" s="122" t="s">
        <v>1018</v>
      </c>
      <c r="C294" s="543"/>
      <c r="D294" s="608"/>
      <c r="E294" s="589"/>
      <c r="F294" s="589">
        <v>400.0</v>
      </c>
      <c r="G294" s="591">
        <f t="shared" ref="G294:H294" si="134">(C294*E294) + (D294*F294)</f>
        <v>0</v>
      </c>
      <c r="H294" s="591">
        <f t="shared" si="134"/>
        <v>0</v>
      </c>
    </row>
    <row r="295" ht="12.75" customHeight="1">
      <c r="A295" s="39"/>
      <c r="B295" s="122" t="s">
        <v>1019</v>
      </c>
      <c r="C295" s="543"/>
      <c r="D295" s="608"/>
      <c r="E295" s="589"/>
      <c r="F295" s="589">
        <v>200.0</v>
      </c>
      <c r="G295" s="591">
        <f t="shared" ref="G295:H295" si="135">(C295*E295) + (D295*F295)</f>
        <v>0</v>
      </c>
      <c r="H295" s="591">
        <f t="shared" si="135"/>
        <v>0</v>
      </c>
    </row>
    <row r="296" ht="12.75" customHeight="1">
      <c r="A296" s="171"/>
      <c r="B296" s="123" t="s">
        <v>1020</v>
      </c>
      <c r="C296" s="610"/>
      <c r="D296" s="611"/>
      <c r="E296" s="598"/>
      <c r="F296" s="598">
        <v>800.0</v>
      </c>
      <c r="G296" s="612">
        <f t="shared" ref="G296:H296" si="136">(C296*E296) + (D296*F296)</f>
        <v>0</v>
      </c>
      <c r="H296" s="612">
        <f t="shared" si="136"/>
        <v>0</v>
      </c>
    </row>
    <row r="297" ht="12.75" customHeight="1">
      <c r="A297" s="613"/>
      <c r="B297" s="577"/>
      <c r="C297" s="577" t="s">
        <v>1021</v>
      </c>
      <c r="D297" s="577" t="s">
        <v>1022</v>
      </c>
      <c r="E297" s="603" t="s">
        <v>1023</v>
      </c>
      <c r="F297" s="603" t="s">
        <v>1024</v>
      </c>
      <c r="G297" s="614"/>
      <c r="H297" s="614"/>
    </row>
    <row r="298" ht="12.75" customHeight="1">
      <c r="A298" s="615" t="s">
        <v>1025</v>
      </c>
      <c r="B298" s="119" t="s">
        <v>1026</v>
      </c>
      <c r="C298" s="583"/>
      <c r="D298" s="582"/>
      <c r="E298" s="616">
        <v>500.0</v>
      </c>
      <c r="F298" s="617"/>
      <c r="G298" s="607">
        <f t="shared" ref="G298:H298" si="137">(C298*E298) + (D298*F298)</f>
        <v>0</v>
      </c>
      <c r="H298" s="607">
        <f t="shared" si="137"/>
        <v>0</v>
      </c>
    </row>
    <row r="299" ht="12.75" customHeight="1">
      <c r="A299" s="39"/>
      <c r="B299" s="592" t="s">
        <v>1027</v>
      </c>
      <c r="C299" s="543"/>
      <c r="D299" s="608"/>
      <c r="E299" s="618"/>
      <c r="F299" s="619">
        <v>100.0</v>
      </c>
      <c r="G299" s="591">
        <f t="shared" ref="G299:H299" si="138">(C299*E299) + (D299*F299)</f>
        <v>0</v>
      </c>
      <c r="H299" s="591">
        <f t="shared" si="138"/>
        <v>0</v>
      </c>
    </row>
    <row r="300" ht="12.75" customHeight="1">
      <c r="A300" s="39"/>
      <c r="B300" s="122" t="s">
        <v>1028</v>
      </c>
      <c r="C300" s="543"/>
      <c r="D300" s="608"/>
      <c r="E300" s="618"/>
      <c r="F300" s="619">
        <v>100.0</v>
      </c>
      <c r="G300" s="591">
        <f t="shared" ref="G300:H300" si="139">(C300*E300) + (D300*F300)</f>
        <v>0</v>
      </c>
      <c r="H300" s="591">
        <f t="shared" si="139"/>
        <v>0</v>
      </c>
    </row>
    <row r="301" ht="12.75" customHeight="1">
      <c r="A301" s="39"/>
      <c r="B301" s="122" t="s">
        <v>1029</v>
      </c>
      <c r="C301" s="543"/>
      <c r="D301" s="588"/>
      <c r="E301" s="618"/>
      <c r="F301" s="619">
        <v>100.0</v>
      </c>
      <c r="G301" s="591">
        <f t="shared" ref="G301:H301" si="140">(C301*E301) + (D301*F301)</f>
        <v>0</v>
      </c>
      <c r="H301" s="591">
        <f t="shared" si="140"/>
        <v>0</v>
      </c>
    </row>
    <row r="302" ht="12.75" customHeight="1">
      <c r="A302" s="39"/>
      <c r="B302" s="122" t="s">
        <v>1030</v>
      </c>
      <c r="C302" s="543"/>
      <c r="D302" s="608"/>
      <c r="E302" s="589"/>
      <c r="F302" s="589">
        <v>100.0</v>
      </c>
      <c r="G302" s="591">
        <f t="shared" ref="G302:H302" si="141">(C302*E302) + (D302*F302)</f>
        <v>0</v>
      </c>
      <c r="H302" s="591">
        <f t="shared" si="141"/>
        <v>0</v>
      </c>
    </row>
    <row r="303" ht="12.75" customHeight="1">
      <c r="A303" s="39"/>
      <c r="B303" s="122" t="s">
        <v>1031</v>
      </c>
      <c r="C303" s="543"/>
      <c r="D303" s="608"/>
      <c r="E303" s="589"/>
      <c r="F303" s="589">
        <v>100.0</v>
      </c>
      <c r="G303" s="591">
        <f t="shared" ref="G303:H303" si="142">(C303*E303) + (D303*F303)</f>
        <v>0</v>
      </c>
      <c r="H303" s="591">
        <f t="shared" si="142"/>
        <v>0</v>
      </c>
    </row>
    <row r="304" ht="12.75" customHeight="1">
      <c r="A304" s="39"/>
      <c r="B304" s="122" t="s">
        <v>1032</v>
      </c>
      <c r="C304" s="543"/>
      <c r="D304" s="608"/>
      <c r="E304" s="589"/>
      <c r="F304" s="589">
        <v>240.0</v>
      </c>
      <c r="G304" s="591">
        <f t="shared" ref="G304:H304" si="143">(C304*E304) + (D304*F304)</f>
        <v>0</v>
      </c>
      <c r="H304" s="591">
        <f t="shared" si="143"/>
        <v>0</v>
      </c>
    </row>
    <row r="305" ht="12.75" customHeight="1">
      <c r="A305" s="39"/>
      <c r="B305" s="122" t="s">
        <v>1033</v>
      </c>
      <c r="C305" s="543"/>
      <c r="D305" s="608"/>
      <c r="E305" s="589"/>
      <c r="F305" s="589">
        <v>50.0</v>
      </c>
      <c r="G305" s="591">
        <f t="shared" ref="G305:H305" si="144">(C305*E305) + (D305*F305)</f>
        <v>0</v>
      </c>
      <c r="H305" s="591">
        <f t="shared" si="144"/>
        <v>0</v>
      </c>
    </row>
    <row r="306" ht="12.75" customHeight="1">
      <c r="A306" s="39"/>
      <c r="B306" s="122" t="s">
        <v>1034</v>
      </c>
      <c r="C306" s="543"/>
      <c r="D306" s="608"/>
      <c r="E306" s="589"/>
      <c r="F306" s="589">
        <v>100.0</v>
      </c>
      <c r="G306" s="591">
        <f t="shared" ref="G306:H306" si="145">(C306*E306) + (D306*F306)</f>
        <v>0</v>
      </c>
      <c r="H306" s="591">
        <f t="shared" si="145"/>
        <v>0</v>
      </c>
    </row>
    <row r="307" ht="12.75" customHeight="1">
      <c r="A307" s="39"/>
      <c r="B307" s="122" t="s">
        <v>1035</v>
      </c>
      <c r="C307" s="543"/>
      <c r="D307" s="608"/>
      <c r="E307" s="589"/>
      <c r="F307" s="589">
        <v>100.0</v>
      </c>
      <c r="G307" s="591">
        <f t="shared" ref="G307:H307" si="146">(C307*E307) + (D307*F307)</f>
        <v>0</v>
      </c>
      <c r="H307" s="591">
        <f t="shared" si="146"/>
        <v>0</v>
      </c>
    </row>
    <row r="308" ht="12.75" customHeight="1">
      <c r="A308" s="39"/>
      <c r="B308" s="122" t="s">
        <v>1036</v>
      </c>
      <c r="C308" s="543"/>
      <c r="D308" s="608"/>
      <c r="E308" s="589"/>
      <c r="F308" s="589">
        <v>25.0</v>
      </c>
      <c r="G308" s="591">
        <f t="shared" ref="G308:H308" si="147">(C308*E308) + (D308*F308)</f>
        <v>0</v>
      </c>
      <c r="H308" s="591">
        <f t="shared" si="147"/>
        <v>0</v>
      </c>
    </row>
    <row r="309" ht="12.75" customHeight="1">
      <c r="A309" s="171"/>
      <c r="B309" s="123" t="s">
        <v>1037</v>
      </c>
      <c r="C309" s="611"/>
      <c r="D309" s="610"/>
      <c r="E309" s="598">
        <v>500.0</v>
      </c>
      <c r="F309" s="598"/>
      <c r="G309" s="612">
        <f t="shared" ref="G309:H309" si="148">(C309*E309) + (D309*F309)</f>
        <v>0</v>
      </c>
      <c r="H309" s="612">
        <f t="shared" si="148"/>
        <v>0</v>
      </c>
    </row>
    <row r="310" ht="12.75" customHeight="1">
      <c r="A310" s="613"/>
      <c r="B310" s="577"/>
      <c r="C310" s="577" t="s">
        <v>1038</v>
      </c>
      <c r="D310" s="577" t="s">
        <v>1039</v>
      </c>
      <c r="E310" s="603" t="s">
        <v>1040</v>
      </c>
      <c r="F310" s="603" t="s">
        <v>1041</v>
      </c>
      <c r="G310" s="614"/>
      <c r="H310" s="614"/>
    </row>
    <row r="311" ht="12.75" customHeight="1">
      <c r="A311" s="615" t="s">
        <v>1042</v>
      </c>
      <c r="B311" s="620" t="s">
        <v>1043</v>
      </c>
      <c r="C311" s="582"/>
      <c r="D311" s="621"/>
      <c r="E311" s="584"/>
      <c r="F311" s="617">
        <v>750.0</v>
      </c>
      <c r="G311" s="607">
        <f t="shared" ref="G311:H311" si="149">(C311*E311) + (D311*F311)</f>
        <v>0</v>
      </c>
      <c r="H311" s="607">
        <f t="shared" si="149"/>
        <v>0</v>
      </c>
    </row>
    <row r="312" ht="12.75" customHeight="1">
      <c r="A312" s="39"/>
      <c r="B312" s="122" t="s">
        <v>1044</v>
      </c>
      <c r="C312" s="543"/>
      <c r="D312" s="608"/>
      <c r="E312" s="589"/>
      <c r="F312" s="619">
        <v>620.0</v>
      </c>
      <c r="G312" s="591">
        <f t="shared" ref="G312:H312" si="150">(C312*E312) + (D312*F312)</f>
        <v>0</v>
      </c>
      <c r="H312" s="591">
        <f t="shared" si="150"/>
        <v>0</v>
      </c>
    </row>
    <row r="313" ht="12.75" customHeight="1">
      <c r="A313" s="39"/>
      <c r="B313" s="122" t="s">
        <v>1045</v>
      </c>
      <c r="C313" s="543"/>
      <c r="D313" s="608"/>
      <c r="E313" s="589"/>
      <c r="F313" s="619">
        <v>620.0</v>
      </c>
      <c r="G313" s="591">
        <f t="shared" ref="G313:H313" si="151">(C313*E313) + (D313*F313)</f>
        <v>0</v>
      </c>
      <c r="H313" s="591">
        <f t="shared" si="151"/>
        <v>0</v>
      </c>
    </row>
    <row r="314" ht="12.75" customHeight="1">
      <c r="A314" s="39"/>
      <c r="B314" s="122" t="s">
        <v>1046</v>
      </c>
      <c r="C314" s="543"/>
      <c r="D314" s="608"/>
      <c r="E314" s="589"/>
      <c r="F314" s="619">
        <v>350.0</v>
      </c>
      <c r="G314" s="591">
        <f t="shared" ref="G314:H314" si="152">(C314*E314) + (D314*F314)</f>
        <v>0</v>
      </c>
      <c r="H314" s="591">
        <f t="shared" si="152"/>
        <v>0</v>
      </c>
    </row>
    <row r="315" ht="12.75" customHeight="1">
      <c r="A315" s="39"/>
      <c r="B315" s="122" t="s">
        <v>1047</v>
      </c>
      <c r="C315" s="543"/>
      <c r="D315" s="608"/>
      <c r="E315" s="589"/>
      <c r="F315" s="619">
        <v>240.0</v>
      </c>
      <c r="G315" s="591">
        <f t="shared" ref="G315:H315" si="153">(C315*E315) + (D315*F315)</f>
        <v>0</v>
      </c>
      <c r="H315" s="591">
        <f t="shared" si="153"/>
        <v>0</v>
      </c>
    </row>
    <row r="316" ht="12.75" customHeight="1">
      <c r="A316" s="39"/>
      <c r="B316" s="122" t="s">
        <v>1048</v>
      </c>
      <c r="C316" s="543"/>
      <c r="D316" s="608"/>
      <c r="E316" s="589"/>
      <c r="F316" s="619">
        <v>460.0</v>
      </c>
      <c r="G316" s="591">
        <f t="shared" ref="G316:H316" si="154">(C316*E316) + (D316*F316)</f>
        <v>0</v>
      </c>
      <c r="H316" s="591">
        <f t="shared" si="154"/>
        <v>0</v>
      </c>
    </row>
    <row r="317" ht="12.75" customHeight="1">
      <c r="A317" s="39"/>
      <c r="B317" s="592" t="s">
        <v>1049</v>
      </c>
      <c r="C317" s="543"/>
      <c r="D317" s="588"/>
      <c r="E317" s="589"/>
      <c r="F317" s="619">
        <v>250.0</v>
      </c>
      <c r="G317" s="591">
        <f t="shared" ref="G317:H317" si="155">(C317*E317) + (D317*F317)</f>
        <v>0</v>
      </c>
      <c r="H317" s="591">
        <f t="shared" si="155"/>
        <v>0</v>
      </c>
    </row>
    <row r="318" ht="12.75" customHeight="1">
      <c r="A318" s="39"/>
      <c r="B318" s="592" t="s">
        <v>1050</v>
      </c>
      <c r="C318" s="543"/>
      <c r="D318" s="608"/>
      <c r="E318" s="589"/>
      <c r="F318" s="619">
        <v>720.0</v>
      </c>
      <c r="G318" s="591">
        <f t="shared" ref="G318:H318" si="156">(C318*E318) + (D318*F318)</f>
        <v>0</v>
      </c>
      <c r="H318" s="591">
        <f t="shared" si="156"/>
        <v>0</v>
      </c>
    </row>
    <row r="319" ht="12.75" customHeight="1">
      <c r="A319" s="39"/>
      <c r="B319" s="122" t="s">
        <v>1051</v>
      </c>
      <c r="C319" s="543"/>
      <c r="D319" s="608"/>
      <c r="E319" s="589"/>
      <c r="F319" s="619">
        <v>250.0</v>
      </c>
      <c r="G319" s="591">
        <f t="shared" ref="G319:H319" si="157">(C319*E319) + (D319*F319)</f>
        <v>0</v>
      </c>
      <c r="H319" s="591">
        <f t="shared" si="157"/>
        <v>0</v>
      </c>
    </row>
    <row r="320" ht="12.75" customHeight="1">
      <c r="A320" s="39"/>
      <c r="B320" s="122" t="s">
        <v>1052</v>
      </c>
      <c r="C320" s="543"/>
      <c r="D320" s="608"/>
      <c r="E320" s="589"/>
      <c r="F320" s="619">
        <v>480.0</v>
      </c>
      <c r="G320" s="591">
        <f t="shared" ref="G320:H320" si="158">(C320*E320) + (D320*F320)</f>
        <v>0</v>
      </c>
      <c r="H320" s="591">
        <f t="shared" si="158"/>
        <v>0</v>
      </c>
    </row>
    <row r="321" ht="12.75" customHeight="1">
      <c r="A321" s="39"/>
      <c r="B321" s="122" t="s">
        <v>1053</v>
      </c>
      <c r="C321" s="543"/>
      <c r="D321" s="608"/>
      <c r="E321" s="589"/>
      <c r="F321" s="619">
        <v>368.8</v>
      </c>
      <c r="G321" s="591">
        <f t="shared" ref="G321:H321" si="159">(C321*E321) + (D321*F321)</f>
        <v>0</v>
      </c>
      <c r="H321" s="591">
        <f t="shared" si="159"/>
        <v>0</v>
      </c>
    </row>
    <row r="322" ht="12.75" customHeight="1">
      <c r="A322" s="39"/>
      <c r="B322" s="122" t="s">
        <v>1054</v>
      </c>
      <c r="C322" s="543"/>
      <c r="D322" s="608"/>
      <c r="E322" s="589"/>
      <c r="F322" s="619">
        <v>250.0</v>
      </c>
      <c r="G322" s="591">
        <f t="shared" ref="G322:H322" si="160">(C322*E322) + (D322*F322)</f>
        <v>0</v>
      </c>
      <c r="H322" s="591">
        <f t="shared" si="160"/>
        <v>0</v>
      </c>
    </row>
    <row r="323" ht="12.75" customHeight="1">
      <c r="A323" s="39"/>
      <c r="B323" s="122" t="s">
        <v>1055</v>
      </c>
      <c r="C323" s="543"/>
      <c r="D323" s="588"/>
      <c r="E323" s="589"/>
      <c r="F323" s="619">
        <v>175.0</v>
      </c>
      <c r="G323" s="591">
        <f t="shared" ref="G323:H323" si="161">(C323*E323) + (D323*F323)</f>
        <v>0</v>
      </c>
      <c r="H323" s="591">
        <f t="shared" si="161"/>
        <v>0</v>
      </c>
    </row>
    <row r="324" ht="12.75" customHeight="1">
      <c r="A324" s="39"/>
      <c r="B324" s="122" t="s">
        <v>1056</v>
      </c>
      <c r="C324" s="543"/>
      <c r="D324" s="608"/>
      <c r="E324" s="618"/>
      <c r="F324" s="589">
        <v>750.0</v>
      </c>
      <c r="G324" s="591">
        <f t="shared" ref="G324:H324" si="162">(C324*E324) + (D324*F324)</f>
        <v>0</v>
      </c>
      <c r="H324" s="591">
        <f t="shared" si="162"/>
        <v>0</v>
      </c>
    </row>
    <row r="325" ht="12.75" customHeight="1">
      <c r="A325" s="39"/>
      <c r="B325" s="122" t="s">
        <v>1057</v>
      </c>
      <c r="C325" s="543"/>
      <c r="D325" s="608"/>
      <c r="E325" s="589"/>
      <c r="F325" s="589">
        <v>460.0</v>
      </c>
      <c r="G325" s="591">
        <f t="shared" ref="G325:H325" si="163">(C325*E325) + (D325*F325)</f>
        <v>0</v>
      </c>
      <c r="H325" s="591">
        <f t="shared" si="163"/>
        <v>0</v>
      </c>
    </row>
    <row r="326" ht="12.75" customHeight="1">
      <c r="A326" s="171"/>
      <c r="B326" s="123" t="s">
        <v>1058</v>
      </c>
      <c r="C326" s="610"/>
      <c r="D326" s="611"/>
      <c r="E326" s="598"/>
      <c r="F326" s="598">
        <v>250.0</v>
      </c>
      <c r="G326" s="612">
        <f t="shared" ref="G326:H326" si="164">(C326*E326) + (D326*F326)</f>
        <v>0</v>
      </c>
      <c r="H326" s="612">
        <f t="shared" si="164"/>
        <v>0</v>
      </c>
    </row>
    <row r="327" ht="12.75" customHeight="1">
      <c r="A327" s="622"/>
      <c r="B327" s="577"/>
      <c r="C327" s="577" t="s">
        <v>1059</v>
      </c>
      <c r="D327" s="577" t="s">
        <v>1060</v>
      </c>
      <c r="E327" s="603" t="s">
        <v>1061</v>
      </c>
      <c r="F327" s="603" t="s">
        <v>1062</v>
      </c>
      <c r="G327" s="614"/>
      <c r="H327" s="614"/>
    </row>
    <row r="328" ht="12.75" customHeight="1">
      <c r="A328" s="615" t="s">
        <v>1063</v>
      </c>
      <c r="B328" s="119" t="s">
        <v>1064</v>
      </c>
      <c r="C328" s="623"/>
      <c r="D328" s="582"/>
      <c r="E328" s="584">
        <v>24.2</v>
      </c>
      <c r="F328" s="584"/>
      <c r="G328" s="607">
        <f t="shared" ref="G328:H328" si="165">(C328*E328) + (D328*F328)</f>
        <v>0</v>
      </c>
      <c r="H328" s="607">
        <f t="shared" si="165"/>
        <v>0</v>
      </c>
    </row>
    <row r="329" ht="12.75" customHeight="1">
      <c r="A329" s="39"/>
      <c r="B329" s="122" t="s">
        <v>1065</v>
      </c>
      <c r="C329" s="624"/>
      <c r="D329" s="543"/>
      <c r="E329" s="589">
        <v>24.2</v>
      </c>
      <c r="F329" s="589"/>
      <c r="G329" s="591">
        <f t="shared" ref="G329:H329" si="166">(C329*E329) + (D329*F329)</f>
        <v>0</v>
      </c>
      <c r="H329" s="591">
        <f t="shared" si="166"/>
        <v>0</v>
      </c>
    </row>
    <row r="330" ht="12.75" customHeight="1">
      <c r="A330" s="42"/>
      <c r="B330" s="596" t="s">
        <v>1066</v>
      </c>
      <c r="C330" s="625"/>
      <c r="D330" s="547"/>
      <c r="E330" s="626">
        <v>21.06</v>
      </c>
      <c r="F330" s="626"/>
      <c r="G330" s="591">
        <f t="shared" ref="G330:H330" si="167">(C330*E330) + (D330*F330)</f>
        <v>0</v>
      </c>
      <c r="H330" s="591">
        <f t="shared" si="167"/>
        <v>0</v>
      </c>
    </row>
    <row r="331" ht="12.75" customHeight="1">
      <c r="A331" s="627"/>
      <c r="B331" s="628"/>
      <c r="C331" s="629"/>
      <c r="D331" s="627"/>
      <c r="E331" s="627"/>
      <c r="F331" s="629"/>
      <c r="G331" s="630"/>
      <c r="H331" s="630"/>
    </row>
    <row r="332" ht="12.75" customHeight="1">
      <c r="A332" s="519"/>
      <c r="B332" s="631"/>
      <c r="C332" s="632"/>
      <c r="D332" s="519"/>
      <c r="E332" s="519"/>
      <c r="F332" s="632"/>
      <c r="G332" s="519"/>
      <c r="H332" s="519"/>
    </row>
    <row r="333" ht="12.75" customHeight="1">
      <c r="A333" s="519"/>
      <c r="B333" s="631"/>
      <c r="C333" s="632"/>
      <c r="D333" s="519"/>
      <c r="E333" s="519"/>
      <c r="F333" s="632"/>
      <c r="G333" s="519"/>
      <c r="H333" s="519"/>
    </row>
    <row r="334" ht="12.75" customHeight="1">
      <c r="A334" s="519"/>
      <c r="B334" s="631"/>
      <c r="C334" s="632"/>
      <c r="D334" s="519"/>
      <c r="E334" s="519"/>
      <c r="F334" s="632"/>
      <c r="G334" s="519"/>
      <c r="H334" s="519"/>
    </row>
    <row r="335" ht="12.75" customHeight="1">
      <c r="A335" s="519"/>
      <c r="B335" s="631"/>
      <c r="C335" s="632"/>
      <c r="D335" s="519"/>
      <c r="E335" s="519"/>
      <c r="F335" s="632"/>
      <c r="G335" s="519"/>
      <c r="H335" s="519"/>
    </row>
    <row r="336" ht="12.75" customHeight="1">
      <c r="A336" s="519"/>
      <c r="B336" s="631"/>
      <c r="C336" s="632"/>
      <c r="D336" s="519"/>
      <c r="E336" s="519"/>
      <c r="F336" s="632"/>
      <c r="G336" s="519"/>
      <c r="H336" s="519"/>
    </row>
    <row r="337" ht="12.75" customHeight="1">
      <c r="A337" s="519"/>
      <c r="B337" s="631"/>
      <c r="C337" s="632"/>
      <c r="D337" s="519"/>
      <c r="E337" s="519"/>
      <c r="F337" s="632"/>
      <c r="G337" s="519"/>
      <c r="H337" s="519"/>
    </row>
    <row r="338" ht="12.75" customHeight="1">
      <c r="A338" s="519"/>
      <c r="B338" s="631"/>
      <c r="C338" s="632"/>
      <c r="D338" s="519"/>
      <c r="E338" s="519"/>
      <c r="F338" s="632"/>
      <c r="G338" s="519"/>
      <c r="H338" s="519"/>
    </row>
    <row r="339" ht="12.75" customHeight="1">
      <c r="A339" s="519"/>
      <c r="B339" s="631"/>
      <c r="C339" s="632"/>
      <c r="D339" s="519"/>
      <c r="E339" s="519"/>
      <c r="F339" s="632"/>
      <c r="G339" s="519"/>
      <c r="H339" s="519"/>
    </row>
    <row r="340" ht="12.75" customHeight="1">
      <c r="A340" s="519"/>
      <c r="B340" s="631"/>
      <c r="C340" s="632"/>
      <c r="D340" s="519"/>
      <c r="E340" s="519"/>
      <c r="F340" s="632"/>
      <c r="G340" s="519"/>
      <c r="H340" s="519"/>
    </row>
    <row r="341" ht="12.75" customHeight="1">
      <c r="A341" s="519"/>
      <c r="B341" s="631"/>
      <c r="C341" s="632"/>
      <c r="D341" s="519"/>
      <c r="E341" s="519"/>
      <c r="F341" s="632"/>
      <c r="G341" s="519"/>
      <c r="H341" s="519"/>
    </row>
    <row r="342" ht="12.75" customHeight="1">
      <c r="A342" s="519"/>
      <c r="B342" s="631"/>
      <c r="C342" s="632"/>
      <c r="D342" s="519"/>
      <c r="E342" s="519"/>
      <c r="F342" s="632"/>
      <c r="G342" s="519"/>
      <c r="H342" s="519"/>
    </row>
    <row r="343" ht="12.75" customHeight="1">
      <c r="A343" s="519"/>
      <c r="B343" s="631"/>
      <c r="C343" s="632"/>
      <c r="D343" s="519"/>
      <c r="E343" s="519"/>
      <c r="F343" s="632"/>
      <c r="G343" s="519"/>
      <c r="H343" s="519"/>
    </row>
    <row r="344" ht="12.75" customHeight="1">
      <c r="A344" s="519"/>
      <c r="B344" s="631"/>
      <c r="C344" s="632"/>
      <c r="D344" s="519"/>
      <c r="E344" s="519"/>
      <c r="F344" s="632"/>
      <c r="G344" s="519"/>
      <c r="H344" s="519"/>
    </row>
    <row r="345" ht="12.75" customHeight="1">
      <c r="A345" s="519"/>
      <c r="B345" s="631"/>
      <c r="C345" s="632"/>
      <c r="D345" s="519"/>
      <c r="E345" s="519"/>
      <c r="F345" s="632"/>
      <c r="G345" s="519"/>
      <c r="H345" s="519"/>
    </row>
    <row r="346" ht="12.75" customHeight="1">
      <c r="A346" s="519"/>
      <c r="B346" s="631"/>
      <c r="C346" s="632"/>
      <c r="D346" s="519"/>
      <c r="E346" s="519"/>
      <c r="F346" s="632"/>
      <c r="G346" s="519"/>
      <c r="H346" s="519"/>
    </row>
    <row r="347" ht="12.75" customHeight="1">
      <c r="A347" s="519"/>
      <c r="B347" s="631"/>
      <c r="C347" s="632"/>
      <c r="D347" s="519"/>
      <c r="E347" s="519"/>
      <c r="F347" s="632"/>
      <c r="G347" s="519"/>
      <c r="H347" s="519"/>
    </row>
    <row r="348" ht="12.75" customHeight="1">
      <c r="A348" s="519"/>
      <c r="B348" s="631"/>
      <c r="C348" s="632"/>
      <c r="D348" s="519"/>
      <c r="E348" s="519"/>
      <c r="F348" s="632"/>
      <c r="G348" s="519"/>
      <c r="H348" s="519"/>
    </row>
    <row r="349" ht="12.75" customHeight="1">
      <c r="A349" s="519"/>
      <c r="B349" s="631"/>
      <c r="C349" s="632"/>
      <c r="D349" s="519"/>
      <c r="E349" s="519"/>
      <c r="F349" s="632"/>
      <c r="G349" s="519"/>
      <c r="H349" s="519"/>
    </row>
    <row r="350" ht="12.75" customHeight="1">
      <c r="A350" s="519"/>
      <c r="B350" s="631"/>
      <c r="C350" s="632"/>
      <c r="D350" s="519"/>
      <c r="E350" s="519"/>
      <c r="F350" s="632"/>
      <c r="G350" s="519"/>
      <c r="H350" s="519"/>
    </row>
    <row r="351" ht="12.75" customHeight="1">
      <c r="A351" s="519"/>
      <c r="B351" s="631"/>
      <c r="C351" s="632"/>
      <c r="D351" s="519"/>
      <c r="E351" s="519"/>
      <c r="F351" s="632"/>
      <c r="G351" s="519"/>
      <c r="H351" s="519"/>
    </row>
    <row r="352" ht="12.75" customHeight="1">
      <c r="A352" s="519"/>
      <c r="B352" s="631"/>
      <c r="C352" s="632"/>
      <c r="D352" s="519"/>
      <c r="E352" s="519"/>
      <c r="F352" s="632"/>
      <c r="G352" s="519"/>
      <c r="H352" s="519"/>
    </row>
    <row r="353" ht="12.75" customHeight="1">
      <c r="A353" s="519"/>
      <c r="B353" s="631"/>
      <c r="C353" s="632"/>
      <c r="D353" s="519"/>
      <c r="E353" s="519"/>
      <c r="F353" s="632"/>
      <c r="G353" s="519"/>
      <c r="H353" s="519"/>
    </row>
    <row r="354" ht="12.75" customHeight="1">
      <c r="A354" s="519"/>
      <c r="B354" s="631"/>
      <c r="C354" s="632"/>
      <c r="D354" s="519"/>
      <c r="E354" s="519"/>
      <c r="F354" s="632"/>
      <c r="G354" s="519"/>
      <c r="H354" s="519"/>
    </row>
    <row r="355" ht="12.75" customHeight="1">
      <c r="A355" s="519"/>
      <c r="B355" s="631"/>
      <c r="C355" s="632"/>
      <c r="D355" s="519"/>
      <c r="E355" s="519"/>
      <c r="F355" s="632"/>
      <c r="G355" s="519"/>
      <c r="H355" s="519"/>
    </row>
    <row r="356" ht="12.75" customHeight="1">
      <c r="A356" s="519"/>
      <c r="B356" s="631"/>
      <c r="C356" s="632"/>
      <c r="D356" s="519"/>
      <c r="E356" s="519"/>
      <c r="F356" s="632"/>
      <c r="G356" s="519"/>
      <c r="H356" s="519"/>
    </row>
    <row r="357" ht="12.75" customHeight="1">
      <c r="A357" s="519"/>
      <c r="B357" s="631"/>
      <c r="C357" s="632"/>
      <c r="D357" s="519"/>
      <c r="E357" s="519"/>
      <c r="F357" s="632"/>
      <c r="G357" s="519"/>
      <c r="H357" s="519"/>
    </row>
    <row r="358" ht="12.75" customHeight="1">
      <c r="A358" s="519"/>
      <c r="B358" s="631"/>
      <c r="C358" s="632"/>
      <c r="D358" s="519"/>
      <c r="E358" s="519"/>
      <c r="F358" s="632"/>
      <c r="G358" s="519"/>
      <c r="H358" s="519"/>
    </row>
    <row r="359" ht="12.75" customHeight="1">
      <c r="A359" s="519"/>
      <c r="B359" s="631"/>
      <c r="C359" s="632"/>
      <c r="D359" s="519"/>
      <c r="E359" s="519"/>
      <c r="F359" s="632"/>
      <c r="G359" s="519"/>
      <c r="H359" s="519"/>
    </row>
    <row r="360" ht="12.75" customHeight="1">
      <c r="A360" s="519"/>
      <c r="B360" s="631"/>
      <c r="C360" s="632"/>
      <c r="D360" s="519"/>
      <c r="E360" s="519"/>
      <c r="F360" s="632"/>
      <c r="G360" s="519"/>
      <c r="H360" s="519"/>
    </row>
    <row r="361" ht="12.75" customHeight="1">
      <c r="A361" s="519"/>
      <c r="B361" s="631"/>
      <c r="C361" s="632"/>
      <c r="D361" s="519"/>
      <c r="E361" s="519"/>
      <c r="F361" s="632"/>
      <c r="G361" s="519"/>
      <c r="H361" s="519"/>
    </row>
    <row r="362" ht="12.75" customHeight="1">
      <c r="A362" s="519"/>
      <c r="B362" s="631"/>
      <c r="C362" s="632"/>
      <c r="D362" s="519"/>
      <c r="E362" s="519"/>
      <c r="F362" s="632"/>
      <c r="G362" s="519"/>
      <c r="H362" s="519"/>
    </row>
    <row r="363" ht="12.75" customHeight="1">
      <c r="A363" s="519"/>
      <c r="B363" s="631"/>
      <c r="C363" s="632"/>
      <c r="D363" s="519"/>
      <c r="E363" s="519"/>
      <c r="F363" s="632"/>
      <c r="G363" s="519"/>
      <c r="H363" s="519"/>
    </row>
    <row r="364" ht="12.75" customHeight="1">
      <c r="A364" s="519"/>
      <c r="B364" s="631"/>
      <c r="C364" s="632"/>
      <c r="D364" s="519"/>
      <c r="E364" s="519"/>
      <c r="F364" s="632"/>
      <c r="G364" s="519"/>
      <c r="H364" s="519"/>
    </row>
    <row r="365" ht="12.75" customHeight="1">
      <c r="A365" s="519"/>
      <c r="B365" s="631"/>
      <c r="C365" s="632"/>
      <c r="D365" s="519"/>
      <c r="E365" s="519"/>
      <c r="F365" s="632"/>
      <c r="G365" s="519"/>
      <c r="H365" s="519"/>
    </row>
    <row r="366" ht="12.75" customHeight="1">
      <c r="A366" s="519"/>
      <c r="B366" s="631"/>
      <c r="C366" s="632"/>
      <c r="D366" s="519"/>
      <c r="E366" s="519"/>
      <c r="F366" s="632"/>
      <c r="G366" s="519"/>
      <c r="H366" s="519"/>
    </row>
    <row r="367" ht="12.75" customHeight="1">
      <c r="A367" s="519"/>
      <c r="B367" s="631"/>
      <c r="C367" s="632"/>
      <c r="D367" s="519"/>
      <c r="E367" s="519"/>
      <c r="F367" s="632"/>
      <c r="G367" s="519"/>
      <c r="H367" s="519"/>
    </row>
    <row r="368" ht="12.75" customHeight="1">
      <c r="A368" s="519"/>
      <c r="B368" s="631"/>
      <c r="C368" s="632"/>
      <c r="D368" s="519"/>
      <c r="E368" s="519"/>
      <c r="F368" s="632"/>
      <c r="G368" s="519"/>
      <c r="H368" s="519"/>
    </row>
    <row r="369" ht="12.75" customHeight="1">
      <c r="A369" s="519"/>
      <c r="B369" s="631"/>
      <c r="C369" s="632"/>
      <c r="D369" s="519"/>
      <c r="E369" s="519"/>
      <c r="F369" s="632"/>
      <c r="G369" s="519"/>
      <c r="H369" s="519"/>
    </row>
    <row r="370" ht="12.75" customHeight="1">
      <c r="A370" s="519"/>
      <c r="B370" s="631"/>
      <c r="C370" s="632"/>
      <c r="D370" s="519"/>
      <c r="E370" s="519"/>
      <c r="F370" s="632"/>
      <c r="G370" s="519"/>
      <c r="H370" s="519"/>
    </row>
    <row r="371" ht="12.75" customHeight="1">
      <c r="A371" s="519"/>
      <c r="B371" s="631"/>
      <c r="C371" s="632"/>
      <c r="D371" s="519"/>
      <c r="E371" s="519"/>
      <c r="F371" s="632"/>
      <c r="G371" s="519"/>
      <c r="H371" s="519"/>
    </row>
    <row r="372" ht="12.75" customHeight="1">
      <c r="A372" s="519"/>
      <c r="B372" s="631"/>
      <c r="C372" s="632"/>
      <c r="D372" s="519"/>
      <c r="E372" s="519"/>
      <c r="F372" s="632"/>
      <c r="G372" s="519"/>
      <c r="H372" s="519"/>
    </row>
    <row r="373" ht="12.75" customHeight="1">
      <c r="A373" s="519"/>
      <c r="B373" s="631"/>
      <c r="C373" s="632"/>
      <c r="D373" s="519"/>
      <c r="E373" s="519"/>
      <c r="F373" s="632"/>
      <c r="G373" s="519"/>
      <c r="H373" s="519"/>
    </row>
    <row r="374" ht="12.75" customHeight="1">
      <c r="A374" s="519"/>
      <c r="B374" s="631"/>
      <c r="C374" s="632"/>
      <c r="D374" s="519"/>
      <c r="E374" s="519"/>
      <c r="F374" s="632"/>
      <c r="G374" s="519"/>
      <c r="H374" s="519"/>
    </row>
    <row r="375" ht="12.75" customHeight="1">
      <c r="A375" s="519"/>
      <c r="B375" s="631"/>
      <c r="C375" s="632"/>
      <c r="D375" s="519"/>
      <c r="E375" s="519"/>
      <c r="F375" s="632"/>
      <c r="G375" s="519"/>
      <c r="H375" s="519"/>
    </row>
    <row r="376" ht="12.75" customHeight="1">
      <c r="A376" s="519"/>
      <c r="B376" s="631"/>
      <c r="C376" s="632"/>
      <c r="D376" s="519"/>
      <c r="E376" s="519"/>
      <c r="F376" s="632"/>
      <c r="G376" s="519"/>
      <c r="H376" s="519"/>
    </row>
    <row r="377" ht="12.75" customHeight="1">
      <c r="A377" s="519"/>
      <c r="B377" s="631"/>
      <c r="C377" s="632"/>
      <c r="D377" s="519"/>
      <c r="E377" s="519"/>
      <c r="F377" s="632"/>
      <c r="G377" s="519"/>
      <c r="H377" s="519"/>
    </row>
    <row r="378" ht="12.75" customHeight="1">
      <c r="A378" s="519"/>
      <c r="B378" s="631"/>
      <c r="C378" s="632"/>
      <c r="D378" s="519"/>
      <c r="E378" s="519"/>
      <c r="F378" s="632"/>
      <c r="G378" s="519"/>
      <c r="H378" s="519"/>
    </row>
    <row r="379" ht="12.75" customHeight="1">
      <c r="A379" s="519"/>
      <c r="B379" s="631"/>
      <c r="C379" s="632"/>
      <c r="D379" s="519"/>
      <c r="E379" s="519"/>
      <c r="F379" s="632"/>
      <c r="G379" s="519"/>
      <c r="H379" s="519"/>
    </row>
    <row r="380" ht="12.75" customHeight="1">
      <c r="A380" s="519"/>
      <c r="B380" s="631"/>
      <c r="C380" s="632"/>
      <c r="D380" s="519"/>
      <c r="E380" s="519"/>
      <c r="F380" s="632"/>
      <c r="G380" s="519"/>
      <c r="H380" s="519"/>
    </row>
    <row r="381" ht="12.75" customHeight="1">
      <c r="A381" s="519"/>
      <c r="B381" s="631"/>
      <c r="C381" s="632"/>
      <c r="D381" s="519"/>
      <c r="E381" s="519"/>
      <c r="F381" s="632"/>
      <c r="G381" s="519"/>
      <c r="H381" s="519"/>
    </row>
    <row r="382" ht="12.75" customHeight="1">
      <c r="A382" s="519"/>
      <c r="B382" s="631"/>
      <c r="C382" s="632"/>
      <c r="D382" s="519"/>
      <c r="E382" s="519"/>
      <c r="F382" s="632"/>
      <c r="G382" s="519"/>
      <c r="H382" s="519"/>
    </row>
    <row r="383" ht="12.75" customHeight="1">
      <c r="A383" s="519"/>
      <c r="B383" s="631"/>
      <c r="C383" s="632"/>
      <c r="D383" s="519"/>
      <c r="E383" s="519"/>
      <c r="F383" s="632"/>
      <c r="G383" s="519"/>
      <c r="H383" s="519"/>
    </row>
    <row r="384" ht="12.75" customHeight="1">
      <c r="A384" s="519"/>
      <c r="B384" s="631"/>
      <c r="C384" s="632"/>
      <c r="D384" s="519"/>
      <c r="E384" s="519"/>
      <c r="F384" s="632"/>
      <c r="G384" s="519"/>
      <c r="H384" s="519"/>
    </row>
    <row r="385" ht="12.75" customHeight="1">
      <c r="A385" s="519"/>
      <c r="B385" s="631"/>
      <c r="C385" s="632"/>
      <c r="D385" s="519"/>
      <c r="E385" s="519"/>
      <c r="F385" s="632"/>
      <c r="G385" s="519"/>
      <c r="H385" s="519"/>
    </row>
    <row r="386" ht="12.75" customHeight="1">
      <c r="A386" s="519"/>
      <c r="B386" s="631"/>
      <c r="C386" s="632"/>
      <c r="D386" s="519"/>
      <c r="E386" s="519"/>
      <c r="F386" s="632"/>
      <c r="G386" s="519"/>
      <c r="H386" s="519"/>
    </row>
    <row r="387" ht="12.75" customHeight="1">
      <c r="A387" s="519"/>
      <c r="B387" s="631"/>
      <c r="C387" s="632"/>
      <c r="D387" s="519"/>
      <c r="E387" s="519"/>
      <c r="F387" s="632"/>
      <c r="G387" s="519"/>
      <c r="H387" s="519"/>
    </row>
    <row r="388" ht="12.75" customHeight="1">
      <c r="A388" s="519"/>
      <c r="B388" s="631"/>
      <c r="C388" s="632"/>
      <c r="D388" s="519"/>
      <c r="E388" s="519"/>
      <c r="F388" s="632"/>
      <c r="G388" s="519"/>
      <c r="H388" s="519"/>
    </row>
    <row r="389" ht="12.75" customHeight="1">
      <c r="A389" s="519"/>
      <c r="B389" s="631"/>
      <c r="C389" s="632"/>
      <c r="D389" s="519"/>
      <c r="E389" s="519"/>
      <c r="F389" s="632"/>
      <c r="G389" s="519"/>
      <c r="H389" s="519"/>
    </row>
    <row r="390" ht="12.75" customHeight="1">
      <c r="A390" s="519"/>
      <c r="B390" s="631"/>
      <c r="C390" s="632"/>
      <c r="D390" s="519"/>
      <c r="E390" s="519"/>
      <c r="F390" s="632"/>
      <c r="G390" s="519"/>
      <c r="H390" s="519"/>
    </row>
    <row r="391" ht="12.75" customHeight="1">
      <c r="A391" s="519"/>
      <c r="B391" s="631"/>
      <c r="C391" s="632"/>
      <c r="D391" s="519"/>
      <c r="E391" s="519"/>
      <c r="F391" s="632"/>
      <c r="G391" s="519"/>
      <c r="H391" s="519"/>
    </row>
    <row r="392" ht="12.75" customHeight="1">
      <c r="A392" s="519"/>
      <c r="B392" s="631"/>
      <c r="C392" s="632"/>
      <c r="D392" s="519"/>
      <c r="E392" s="519"/>
      <c r="F392" s="632"/>
      <c r="G392" s="519"/>
      <c r="H392" s="519"/>
    </row>
    <row r="393" ht="12.75" customHeight="1">
      <c r="A393" s="519"/>
      <c r="B393" s="631"/>
      <c r="C393" s="632"/>
      <c r="D393" s="519"/>
      <c r="E393" s="519"/>
      <c r="F393" s="632"/>
      <c r="G393" s="519"/>
      <c r="H393" s="519"/>
    </row>
    <row r="394" ht="12.75" customHeight="1">
      <c r="A394" s="519"/>
      <c r="B394" s="631"/>
      <c r="C394" s="632"/>
      <c r="D394" s="519"/>
      <c r="E394" s="519"/>
      <c r="F394" s="632"/>
      <c r="G394" s="519"/>
      <c r="H394" s="519"/>
    </row>
    <row r="395" ht="12.75" customHeight="1">
      <c r="A395" s="519"/>
      <c r="B395" s="631"/>
      <c r="C395" s="632"/>
      <c r="D395" s="519"/>
      <c r="E395" s="519"/>
      <c r="F395" s="632"/>
      <c r="G395" s="519"/>
      <c r="H395" s="519"/>
    </row>
    <row r="396" ht="12.75" customHeight="1">
      <c r="A396" s="519"/>
      <c r="B396" s="631"/>
      <c r="C396" s="632"/>
      <c r="D396" s="519"/>
      <c r="E396" s="519"/>
      <c r="F396" s="632"/>
      <c r="G396" s="519"/>
      <c r="H396" s="519"/>
    </row>
    <row r="397" ht="12.75" customHeight="1">
      <c r="A397" s="519"/>
      <c r="B397" s="631"/>
      <c r="C397" s="632"/>
      <c r="D397" s="519"/>
      <c r="E397" s="519"/>
      <c r="F397" s="632"/>
      <c r="G397" s="519"/>
      <c r="H397" s="519"/>
    </row>
    <row r="398" ht="12.75" customHeight="1">
      <c r="A398" s="519"/>
      <c r="B398" s="631"/>
      <c r="C398" s="632"/>
      <c r="D398" s="519"/>
      <c r="E398" s="519"/>
      <c r="F398" s="632"/>
      <c r="G398" s="519"/>
      <c r="H398" s="519"/>
    </row>
    <row r="399" ht="12.75" customHeight="1">
      <c r="A399" s="519"/>
      <c r="B399" s="631"/>
      <c r="C399" s="632"/>
      <c r="D399" s="519"/>
      <c r="E399" s="519"/>
      <c r="F399" s="632"/>
      <c r="G399" s="519"/>
      <c r="H399" s="519"/>
    </row>
    <row r="400" ht="12.75" customHeight="1">
      <c r="A400" s="519"/>
      <c r="B400" s="631"/>
      <c r="C400" s="632"/>
      <c r="D400" s="519"/>
      <c r="E400" s="519"/>
      <c r="F400" s="632"/>
      <c r="G400" s="519"/>
      <c r="H400" s="519"/>
    </row>
    <row r="401" ht="12.75" customHeight="1">
      <c r="A401" s="519"/>
      <c r="B401" s="631"/>
      <c r="C401" s="632"/>
      <c r="D401" s="519"/>
      <c r="E401" s="519"/>
      <c r="F401" s="632"/>
      <c r="G401" s="519"/>
      <c r="H401" s="519"/>
    </row>
    <row r="402" ht="12.75" customHeight="1">
      <c r="A402" s="519"/>
      <c r="B402" s="631"/>
      <c r="C402" s="632"/>
      <c r="D402" s="519"/>
      <c r="E402" s="519"/>
      <c r="F402" s="632"/>
      <c r="G402" s="519"/>
      <c r="H402" s="519"/>
    </row>
    <row r="403" ht="12.75" customHeight="1">
      <c r="A403" s="519"/>
      <c r="B403" s="631"/>
      <c r="C403" s="632"/>
      <c r="D403" s="519"/>
      <c r="E403" s="519"/>
      <c r="F403" s="632"/>
      <c r="G403" s="519"/>
      <c r="H403" s="519"/>
    </row>
    <row r="404" ht="12.75" customHeight="1">
      <c r="A404" s="519"/>
      <c r="B404" s="631"/>
      <c r="C404" s="632"/>
      <c r="D404" s="519"/>
      <c r="E404" s="519"/>
      <c r="F404" s="632"/>
      <c r="G404" s="519"/>
      <c r="H404" s="519"/>
    </row>
    <row r="405" ht="12.75" customHeight="1">
      <c r="A405" s="519"/>
      <c r="B405" s="631"/>
      <c r="C405" s="632"/>
      <c r="D405" s="519"/>
      <c r="E405" s="519"/>
      <c r="F405" s="632"/>
      <c r="G405" s="519"/>
      <c r="H405" s="519"/>
    </row>
    <row r="406" ht="12.75" customHeight="1">
      <c r="A406" s="519"/>
      <c r="B406" s="631"/>
      <c r="C406" s="632"/>
      <c r="D406" s="519"/>
      <c r="E406" s="519"/>
      <c r="F406" s="632"/>
      <c r="G406" s="519"/>
      <c r="H406" s="519"/>
    </row>
    <row r="407" ht="12.75" customHeight="1">
      <c r="A407" s="519"/>
      <c r="B407" s="631"/>
      <c r="C407" s="632"/>
      <c r="D407" s="519"/>
      <c r="E407" s="519"/>
      <c r="F407" s="632"/>
      <c r="G407" s="519"/>
      <c r="H407" s="519"/>
    </row>
    <row r="408" ht="12.75" customHeight="1">
      <c r="A408" s="519"/>
      <c r="B408" s="631"/>
      <c r="C408" s="632"/>
      <c r="D408" s="519"/>
      <c r="E408" s="519"/>
      <c r="F408" s="632"/>
      <c r="G408" s="519"/>
      <c r="H408" s="519"/>
    </row>
    <row r="409" ht="12.75" customHeight="1">
      <c r="A409" s="519"/>
      <c r="B409" s="631"/>
      <c r="C409" s="632"/>
      <c r="D409" s="519"/>
      <c r="E409" s="519"/>
      <c r="F409" s="632"/>
      <c r="G409" s="519"/>
      <c r="H409" s="519"/>
    </row>
    <row r="410" ht="12.75" customHeight="1">
      <c r="A410" s="519"/>
      <c r="B410" s="631"/>
      <c r="C410" s="632"/>
      <c r="D410" s="519"/>
      <c r="E410" s="519"/>
      <c r="F410" s="632"/>
      <c r="G410" s="519"/>
      <c r="H410" s="519"/>
    </row>
    <row r="411" ht="12.75" customHeight="1">
      <c r="A411" s="519"/>
      <c r="B411" s="631"/>
      <c r="C411" s="632"/>
      <c r="D411" s="519"/>
      <c r="E411" s="519"/>
      <c r="F411" s="632"/>
      <c r="G411" s="519"/>
      <c r="H411" s="519"/>
    </row>
    <row r="412" ht="12.75" customHeight="1">
      <c r="A412" s="519"/>
      <c r="B412" s="631"/>
      <c r="C412" s="632"/>
      <c r="D412" s="519"/>
      <c r="E412" s="519"/>
      <c r="F412" s="632"/>
      <c r="G412" s="519"/>
      <c r="H412" s="519"/>
    </row>
    <row r="413" ht="12.75" customHeight="1">
      <c r="A413" s="519"/>
      <c r="B413" s="631"/>
      <c r="C413" s="632"/>
      <c r="D413" s="519"/>
      <c r="E413" s="519"/>
      <c r="F413" s="632"/>
      <c r="G413" s="519"/>
      <c r="H413" s="519"/>
    </row>
    <row r="414" ht="12.75" customHeight="1">
      <c r="A414" s="519"/>
      <c r="B414" s="631"/>
      <c r="C414" s="632"/>
      <c r="D414" s="519"/>
      <c r="E414" s="519"/>
      <c r="F414" s="632"/>
      <c r="G414" s="519"/>
      <c r="H414" s="519"/>
    </row>
    <row r="415" ht="12.75" customHeight="1">
      <c r="A415" s="519"/>
      <c r="B415" s="631"/>
      <c r="C415" s="632"/>
      <c r="D415" s="519"/>
      <c r="E415" s="519"/>
      <c r="F415" s="632"/>
      <c r="G415" s="519"/>
      <c r="H415" s="519"/>
    </row>
    <row r="416" ht="12.75" customHeight="1">
      <c r="A416" s="519"/>
      <c r="B416" s="631"/>
      <c r="C416" s="632"/>
      <c r="D416" s="519"/>
      <c r="E416" s="519"/>
      <c r="F416" s="632"/>
      <c r="G416" s="519"/>
      <c r="H416" s="519"/>
    </row>
    <row r="417" ht="12.75" customHeight="1">
      <c r="A417" s="519"/>
      <c r="B417" s="631"/>
      <c r="C417" s="632"/>
      <c r="D417" s="519"/>
      <c r="E417" s="519"/>
      <c r="F417" s="632"/>
      <c r="G417" s="519"/>
      <c r="H417" s="519"/>
    </row>
    <row r="418" ht="12.75" customHeight="1">
      <c r="A418" s="519"/>
      <c r="B418" s="631"/>
      <c r="C418" s="632"/>
      <c r="D418" s="519"/>
      <c r="E418" s="519"/>
      <c r="F418" s="632"/>
      <c r="G418" s="519"/>
      <c r="H418" s="519"/>
    </row>
    <row r="419" ht="12.75" customHeight="1">
      <c r="A419" s="519"/>
      <c r="B419" s="631"/>
      <c r="C419" s="632"/>
      <c r="D419" s="519"/>
      <c r="E419" s="519"/>
      <c r="F419" s="632"/>
      <c r="G419" s="519"/>
      <c r="H419" s="519"/>
    </row>
    <row r="420" ht="12.75" customHeight="1">
      <c r="A420" s="519"/>
      <c r="B420" s="631"/>
      <c r="C420" s="632"/>
      <c r="D420" s="519"/>
      <c r="E420" s="519"/>
      <c r="F420" s="632"/>
      <c r="G420" s="519"/>
      <c r="H420" s="519"/>
    </row>
    <row r="421" ht="12.75" customHeight="1">
      <c r="A421" s="519"/>
      <c r="B421" s="631"/>
      <c r="C421" s="632"/>
      <c r="D421" s="519"/>
      <c r="E421" s="519"/>
      <c r="F421" s="632"/>
      <c r="G421" s="519"/>
      <c r="H421" s="519"/>
    </row>
    <row r="422" ht="12.75" customHeight="1">
      <c r="A422" s="519"/>
      <c r="B422" s="631"/>
      <c r="C422" s="632"/>
      <c r="D422" s="519"/>
      <c r="E422" s="519"/>
      <c r="F422" s="632"/>
      <c r="G422" s="519"/>
      <c r="H422" s="519"/>
    </row>
    <row r="423" ht="12.75" customHeight="1">
      <c r="A423" s="519"/>
      <c r="B423" s="631"/>
      <c r="C423" s="632"/>
      <c r="D423" s="519"/>
      <c r="E423" s="519"/>
      <c r="F423" s="632"/>
      <c r="G423" s="519"/>
      <c r="H423" s="519"/>
    </row>
    <row r="424" ht="12.75" customHeight="1">
      <c r="A424" s="519"/>
      <c r="B424" s="631"/>
      <c r="C424" s="632"/>
      <c r="D424" s="519"/>
      <c r="E424" s="519"/>
      <c r="F424" s="632"/>
      <c r="G424" s="519"/>
      <c r="H424" s="519"/>
    </row>
    <row r="425" ht="12.75" customHeight="1">
      <c r="A425" s="519"/>
      <c r="B425" s="631"/>
      <c r="C425" s="632"/>
      <c r="D425" s="519"/>
      <c r="E425" s="519"/>
      <c r="F425" s="632"/>
      <c r="G425" s="519"/>
      <c r="H425" s="519"/>
    </row>
    <row r="426" ht="12.75" customHeight="1">
      <c r="A426" s="519"/>
      <c r="B426" s="631"/>
      <c r="C426" s="632"/>
      <c r="D426" s="519"/>
      <c r="E426" s="519"/>
      <c r="F426" s="632"/>
      <c r="G426" s="519"/>
      <c r="H426" s="519"/>
    </row>
    <row r="427" ht="12.75" customHeight="1">
      <c r="A427" s="519"/>
      <c r="B427" s="631"/>
      <c r="C427" s="632"/>
      <c r="D427" s="519"/>
      <c r="E427" s="519"/>
      <c r="F427" s="632"/>
      <c r="G427" s="519"/>
      <c r="H427" s="519"/>
    </row>
    <row r="428" ht="12.75" customHeight="1">
      <c r="A428" s="519"/>
      <c r="B428" s="631"/>
      <c r="C428" s="632"/>
      <c r="D428" s="519"/>
      <c r="E428" s="519"/>
      <c r="F428" s="632"/>
      <c r="G428" s="519"/>
      <c r="H428" s="519"/>
    </row>
    <row r="429" ht="12.75" customHeight="1">
      <c r="A429" s="519"/>
      <c r="B429" s="631"/>
      <c r="C429" s="632"/>
      <c r="D429" s="519"/>
      <c r="E429" s="519"/>
      <c r="F429" s="632"/>
      <c r="G429" s="519"/>
      <c r="H429" s="519"/>
    </row>
    <row r="430" ht="12.75" customHeight="1">
      <c r="A430" s="519"/>
      <c r="B430" s="631"/>
      <c r="C430" s="632"/>
      <c r="D430" s="519"/>
      <c r="E430" s="519"/>
      <c r="F430" s="632"/>
      <c r="G430" s="519"/>
      <c r="H430" s="519"/>
    </row>
    <row r="431" ht="12.75" customHeight="1">
      <c r="A431" s="519"/>
      <c r="B431" s="631"/>
      <c r="C431" s="632"/>
      <c r="D431" s="519"/>
      <c r="E431" s="519"/>
      <c r="F431" s="632"/>
      <c r="G431" s="519"/>
      <c r="H431" s="519"/>
    </row>
    <row r="432" ht="12.75" customHeight="1">
      <c r="A432" s="519"/>
      <c r="B432" s="631"/>
      <c r="C432" s="632"/>
      <c r="D432" s="519"/>
      <c r="E432" s="519"/>
      <c r="F432" s="632"/>
      <c r="G432" s="519"/>
      <c r="H432" s="519"/>
    </row>
    <row r="433" ht="12.75" customHeight="1">
      <c r="A433" s="519"/>
      <c r="B433" s="631"/>
      <c r="C433" s="632"/>
      <c r="D433" s="519"/>
      <c r="E433" s="519"/>
      <c r="F433" s="632"/>
      <c r="G433" s="519"/>
      <c r="H433" s="519"/>
    </row>
    <row r="434" ht="12.75" customHeight="1">
      <c r="A434" s="519"/>
      <c r="B434" s="631"/>
      <c r="C434" s="632"/>
      <c r="D434" s="519"/>
      <c r="E434" s="519"/>
      <c r="F434" s="632"/>
      <c r="G434" s="519"/>
      <c r="H434" s="519"/>
    </row>
    <row r="435" ht="12.75" customHeight="1">
      <c r="A435" s="519"/>
      <c r="B435" s="631"/>
      <c r="C435" s="632"/>
      <c r="D435" s="519"/>
      <c r="E435" s="519"/>
      <c r="F435" s="632"/>
      <c r="G435" s="519"/>
      <c r="H435" s="519"/>
    </row>
    <row r="436" ht="12.75" customHeight="1">
      <c r="A436" s="519"/>
      <c r="B436" s="631"/>
      <c r="C436" s="632"/>
      <c r="D436" s="519"/>
      <c r="E436" s="519"/>
      <c r="F436" s="632"/>
      <c r="G436" s="519"/>
      <c r="H436" s="519"/>
    </row>
    <row r="437" ht="12.75" customHeight="1">
      <c r="A437" s="519"/>
      <c r="B437" s="631"/>
      <c r="C437" s="632"/>
      <c r="D437" s="519"/>
      <c r="E437" s="519"/>
      <c r="F437" s="632"/>
      <c r="G437" s="519"/>
      <c r="H437" s="519"/>
    </row>
    <row r="438" ht="12.75" customHeight="1">
      <c r="A438" s="519"/>
      <c r="B438" s="631"/>
      <c r="C438" s="632"/>
      <c r="D438" s="519"/>
      <c r="E438" s="519"/>
      <c r="F438" s="632"/>
      <c r="G438" s="519"/>
      <c r="H438" s="519"/>
    </row>
    <row r="439" ht="12.75" customHeight="1">
      <c r="A439" s="519"/>
      <c r="B439" s="631"/>
      <c r="C439" s="632"/>
      <c r="D439" s="519"/>
      <c r="E439" s="519"/>
      <c r="F439" s="632"/>
      <c r="G439" s="519"/>
      <c r="H439" s="519"/>
    </row>
    <row r="440" ht="12.75" customHeight="1">
      <c r="A440" s="519"/>
      <c r="B440" s="631"/>
      <c r="C440" s="632"/>
      <c r="D440" s="519"/>
      <c r="E440" s="519"/>
      <c r="F440" s="632"/>
      <c r="G440" s="519"/>
      <c r="H440" s="519"/>
    </row>
    <row r="441" ht="12.75" customHeight="1">
      <c r="A441" s="519"/>
      <c r="B441" s="631"/>
      <c r="C441" s="632"/>
      <c r="D441" s="519"/>
      <c r="E441" s="519"/>
      <c r="F441" s="632"/>
      <c r="G441" s="519"/>
      <c r="H441" s="519"/>
    </row>
    <row r="442" ht="12.75" customHeight="1">
      <c r="A442" s="519"/>
      <c r="B442" s="631"/>
      <c r="C442" s="632"/>
      <c r="D442" s="519"/>
      <c r="E442" s="519"/>
      <c r="F442" s="632"/>
      <c r="G442" s="519"/>
      <c r="H442" s="519"/>
    </row>
    <row r="443" ht="12.75" customHeight="1">
      <c r="A443" s="519"/>
      <c r="B443" s="631"/>
      <c r="C443" s="632"/>
      <c r="D443" s="519"/>
      <c r="E443" s="519"/>
      <c r="F443" s="632"/>
      <c r="G443" s="519"/>
      <c r="H443" s="519"/>
    </row>
    <row r="444" ht="12.75" customHeight="1">
      <c r="A444" s="519"/>
      <c r="B444" s="631"/>
      <c r="C444" s="632"/>
      <c r="D444" s="519"/>
      <c r="E444" s="519"/>
      <c r="F444" s="632"/>
      <c r="G444" s="519"/>
      <c r="H444" s="519"/>
    </row>
    <row r="445" ht="12.75" customHeight="1">
      <c r="A445" s="519"/>
      <c r="B445" s="631"/>
      <c r="C445" s="632"/>
      <c r="D445" s="519"/>
      <c r="E445" s="519"/>
      <c r="F445" s="632"/>
      <c r="G445" s="519"/>
      <c r="H445" s="519"/>
    </row>
    <row r="446" ht="12.75" customHeight="1">
      <c r="A446" s="519"/>
      <c r="B446" s="631"/>
      <c r="C446" s="632"/>
      <c r="D446" s="519"/>
      <c r="E446" s="519"/>
      <c r="F446" s="632"/>
      <c r="G446" s="519"/>
      <c r="H446" s="519"/>
    </row>
    <row r="447" ht="12.75" customHeight="1">
      <c r="A447" s="519"/>
      <c r="B447" s="631"/>
      <c r="C447" s="632"/>
      <c r="D447" s="519"/>
      <c r="E447" s="519"/>
      <c r="F447" s="632"/>
      <c r="G447" s="519"/>
      <c r="H447" s="519"/>
    </row>
    <row r="448" ht="12.75" customHeight="1">
      <c r="A448" s="519"/>
      <c r="B448" s="631"/>
      <c r="C448" s="632"/>
      <c r="D448" s="519"/>
      <c r="E448" s="519"/>
      <c r="F448" s="632"/>
      <c r="G448" s="519"/>
      <c r="H448" s="519"/>
    </row>
    <row r="449" ht="12.75" customHeight="1">
      <c r="A449" s="519"/>
      <c r="B449" s="631"/>
      <c r="C449" s="632"/>
      <c r="D449" s="519"/>
      <c r="E449" s="519"/>
      <c r="F449" s="632"/>
      <c r="G449" s="519"/>
      <c r="H449" s="519"/>
    </row>
    <row r="450" ht="12.75" customHeight="1">
      <c r="A450" s="519"/>
      <c r="B450" s="631"/>
      <c r="C450" s="632"/>
      <c r="D450" s="519"/>
      <c r="E450" s="519"/>
      <c r="F450" s="632"/>
      <c r="G450" s="519"/>
      <c r="H450" s="519"/>
    </row>
    <row r="451" ht="12.75" customHeight="1">
      <c r="A451" s="519"/>
      <c r="B451" s="631"/>
      <c r="C451" s="632"/>
      <c r="D451" s="519"/>
      <c r="E451" s="519"/>
      <c r="F451" s="632"/>
      <c r="G451" s="519"/>
      <c r="H451" s="519"/>
    </row>
    <row r="452" ht="12.75" customHeight="1">
      <c r="A452" s="519"/>
      <c r="B452" s="631"/>
      <c r="C452" s="632"/>
      <c r="D452" s="519"/>
      <c r="E452" s="519"/>
      <c r="F452" s="632"/>
      <c r="G452" s="519"/>
      <c r="H452" s="519"/>
    </row>
    <row r="453" ht="12.75" customHeight="1">
      <c r="A453" s="519"/>
      <c r="B453" s="631"/>
      <c r="C453" s="632"/>
      <c r="D453" s="519"/>
      <c r="E453" s="519"/>
      <c r="F453" s="632"/>
      <c r="G453" s="519"/>
      <c r="H453" s="519"/>
    </row>
    <row r="454" ht="12.75" customHeight="1">
      <c r="A454" s="519"/>
      <c r="B454" s="631"/>
      <c r="C454" s="632"/>
      <c r="D454" s="519"/>
      <c r="E454" s="519"/>
      <c r="F454" s="632"/>
      <c r="G454" s="519"/>
      <c r="H454" s="519"/>
    </row>
    <row r="455" ht="12.75" customHeight="1">
      <c r="A455" s="519"/>
      <c r="B455" s="631"/>
      <c r="C455" s="632"/>
      <c r="D455" s="519"/>
      <c r="E455" s="519"/>
      <c r="F455" s="632"/>
      <c r="G455" s="519"/>
      <c r="H455" s="519"/>
    </row>
    <row r="456" ht="12.75" customHeight="1">
      <c r="A456" s="519"/>
      <c r="B456" s="631"/>
      <c r="C456" s="632"/>
      <c r="D456" s="519"/>
      <c r="E456" s="519"/>
      <c r="F456" s="632"/>
      <c r="G456" s="519"/>
      <c r="H456" s="519"/>
    </row>
    <row r="457" ht="12.75" customHeight="1">
      <c r="A457" s="519"/>
      <c r="B457" s="631"/>
      <c r="C457" s="632"/>
      <c r="D457" s="519"/>
      <c r="E457" s="519"/>
      <c r="F457" s="632"/>
      <c r="G457" s="519"/>
      <c r="H457" s="519"/>
    </row>
    <row r="458" ht="12.75" customHeight="1">
      <c r="A458" s="519"/>
      <c r="B458" s="631"/>
      <c r="C458" s="632"/>
      <c r="D458" s="519"/>
      <c r="E458" s="519"/>
      <c r="F458" s="632"/>
      <c r="G458" s="519"/>
      <c r="H458" s="519"/>
    </row>
    <row r="459" ht="12.75" customHeight="1">
      <c r="A459" s="519"/>
      <c r="B459" s="631"/>
      <c r="C459" s="632"/>
      <c r="D459" s="519"/>
      <c r="E459" s="519"/>
      <c r="F459" s="632"/>
      <c r="G459" s="519"/>
      <c r="H459" s="519"/>
    </row>
    <row r="460" ht="12.75" customHeight="1">
      <c r="A460" s="519"/>
      <c r="B460" s="631"/>
      <c r="C460" s="632"/>
      <c r="D460" s="519"/>
      <c r="E460" s="519"/>
      <c r="F460" s="632"/>
      <c r="G460" s="519"/>
      <c r="H460" s="519"/>
    </row>
    <row r="461" ht="12.75" customHeight="1">
      <c r="A461" s="519"/>
      <c r="B461" s="631"/>
      <c r="C461" s="632"/>
      <c r="D461" s="519"/>
      <c r="E461" s="519"/>
      <c r="F461" s="632"/>
      <c r="G461" s="519"/>
      <c r="H461" s="519"/>
    </row>
    <row r="462" ht="12.75" customHeight="1">
      <c r="A462" s="519"/>
      <c r="B462" s="631"/>
      <c r="C462" s="632"/>
      <c r="D462" s="519"/>
      <c r="E462" s="519"/>
      <c r="F462" s="632"/>
      <c r="G462" s="519"/>
      <c r="H462" s="519"/>
    </row>
    <row r="463" ht="12.75" customHeight="1">
      <c r="A463" s="519"/>
      <c r="B463" s="631"/>
      <c r="C463" s="632"/>
      <c r="D463" s="519"/>
      <c r="E463" s="519"/>
      <c r="F463" s="632"/>
      <c r="G463" s="519"/>
      <c r="H463" s="519"/>
    </row>
    <row r="464" ht="12.75" customHeight="1">
      <c r="A464" s="519"/>
      <c r="B464" s="631"/>
      <c r="C464" s="632"/>
      <c r="D464" s="519"/>
      <c r="E464" s="519"/>
      <c r="F464" s="632"/>
      <c r="G464" s="519"/>
      <c r="H464" s="519"/>
    </row>
    <row r="465" ht="12.75" customHeight="1">
      <c r="A465" s="519"/>
      <c r="B465" s="631"/>
      <c r="C465" s="632"/>
      <c r="D465" s="519"/>
      <c r="E465" s="519"/>
      <c r="F465" s="632"/>
      <c r="G465" s="519"/>
      <c r="H465" s="519"/>
    </row>
    <row r="466" ht="12.75" customHeight="1">
      <c r="A466" s="519"/>
      <c r="B466" s="631"/>
      <c r="C466" s="632"/>
      <c r="D466" s="519"/>
      <c r="E466" s="519"/>
      <c r="F466" s="632"/>
      <c r="G466" s="519"/>
      <c r="H466" s="519"/>
    </row>
    <row r="467" ht="12.75" customHeight="1">
      <c r="A467" s="519"/>
      <c r="B467" s="631"/>
      <c r="C467" s="632"/>
      <c r="D467" s="519"/>
      <c r="E467" s="519"/>
      <c r="F467" s="632"/>
      <c r="G467" s="519"/>
      <c r="H467" s="519"/>
    </row>
    <row r="468" ht="12.75" customHeight="1">
      <c r="A468" s="519"/>
      <c r="B468" s="631"/>
      <c r="C468" s="632"/>
      <c r="D468" s="519"/>
      <c r="E468" s="519"/>
      <c r="F468" s="632"/>
      <c r="G468" s="519"/>
      <c r="H468" s="519"/>
    </row>
    <row r="469" ht="12.75" customHeight="1">
      <c r="A469" s="519"/>
      <c r="B469" s="631"/>
      <c r="C469" s="632"/>
      <c r="D469" s="519"/>
      <c r="E469" s="519"/>
      <c r="F469" s="632"/>
      <c r="G469" s="519"/>
      <c r="H469" s="519"/>
    </row>
    <row r="470" ht="12.75" customHeight="1">
      <c r="A470" s="519"/>
      <c r="B470" s="631"/>
      <c r="C470" s="632"/>
      <c r="D470" s="519"/>
      <c r="E470" s="519"/>
      <c r="F470" s="632"/>
      <c r="G470" s="519"/>
      <c r="H470" s="519"/>
    </row>
    <row r="471" ht="12.75" customHeight="1">
      <c r="A471" s="519"/>
      <c r="B471" s="631"/>
      <c r="C471" s="632"/>
      <c r="D471" s="519"/>
      <c r="E471" s="519"/>
      <c r="F471" s="632"/>
      <c r="G471" s="519"/>
      <c r="H471" s="519"/>
    </row>
    <row r="472" ht="12.75" customHeight="1">
      <c r="A472" s="519"/>
      <c r="B472" s="631"/>
      <c r="C472" s="632"/>
      <c r="D472" s="519"/>
      <c r="E472" s="519"/>
      <c r="F472" s="632"/>
      <c r="G472" s="519"/>
      <c r="H472" s="519"/>
    </row>
    <row r="473" ht="12.75" customHeight="1">
      <c r="A473" s="519"/>
      <c r="B473" s="631"/>
      <c r="C473" s="632"/>
      <c r="D473" s="519"/>
      <c r="E473" s="519"/>
      <c r="F473" s="632"/>
      <c r="G473" s="519"/>
      <c r="H473" s="519"/>
    </row>
    <row r="474" ht="12.75" customHeight="1">
      <c r="A474" s="519"/>
      <c r="B474" s="631"/>
      <c r="C474" s="632"/>
      <c r="D474" s="519"/>
      <c r="E474" s="519"/>
      <c r="F474" s="632"/>
      <c r="G474" s="519"/>
      <c r="H474" s="519"/>
    </row>
    <row r="475" ht="12.75" customHeight="1">
      <c r="A475" s="519"/>
      <c r="B475" s="631"/>
      <c r="C475" s="632"/>
      <c r="D475" s="519"/>
      <c r="E475" s="519"/>
      <c r="F475" s="632"/>
      <c r="G475" s="519"/>
      <c r="H475" s="519"/>
    </row>
    <row r="476" ht="12.75" customHeight="1">
      <c r="A476" s="519"/>
      <c r="B476" s="631"/>
      <c r="C476" s="632"/>
      <c r="D476" s="519"/>
      <c r="E476" s="519"/>
      <c r="F476" s="632"/>
      <c r="G476" s="519"/>
      <c r="H476" s="519"/>
    </row>
    <row r="477" ht="12.75" customHeight="1">
      <c r="A477" s="519"/>
      <c r="B477" s="631"/>
      <c r="C477" s="632"/>
      <c r="D477" s="519"/>
      <c r="E477" s="519"/>
      <c r="F477" s="632"/>
      <c r="G477" s="519"/>
      <c r="H477" s="519"/>
    </row>
    <row r="478" ht="12.75" customHeight="1">
      <c r="A478" s="519"/>
      <c r="B478" s="631"/>
      <c r="C478" s="632"/>
      <c r="D478" s="519"/>
      <c r="E478" s="519"/>
      <c r="F478" s="632"/>
      <c r="G478" s="519"/>
      <c r="H478" s="519"/>
    </row>
    <row r="479" ht="12.75" customHeight="1">
      <c r="A479" s="519"/>
      <c r="B479" s="631"/>
      <c r="C479" s="632"/>
      <c r="D479" s="519"/>
      <c r="E479" s="519"/>
      <c r="F479" s="632"/>
      <c r="G479" s="519"/>
      <c r="H479" s="519"/>
    </row>
    <row r="480" ht="12.75" customHeight="1">
      <c r="A480" s="519"/>
      <c r="B480" s="631"/>
      <c r="C480" s="632"/>
      <c r="D480" s="519"/>
      <c r="E480" s="519"/>
      <c r="F480" s="632"/>
      <c r="G480" s="519"/>
      <c r="H480" s="519"/>
    </row>
    <row r="481" ht="12.75" customHeight="1">
      <c r="A481" s="519"/>
      <c r="B481" s="631"/>
      <c r="C481" s="632"/>
      <c r="D481" s="519"/>
      <c r="E481" s="519"/>
      <c r="F481" s="632"/>
      <c r="G481" s="519"/>
      <c r="H481" s="519"/>
    </row>
    <row r="482" ht="12.75" customHeight="1">
      <c r="A482" s="519"/>
      <c r="B482" s="631"/>
      <c r="C482" s="632"/>
      <c r="D482" s="519"/>
      <c r="E482" s="519"/>
      <c r="F482" s="632"/>
      <c r="G482" s="519"/>
      <c r="H482" s="519"/>
    </row>
    <row r="483" ht="12.75" customHeight="1">
      <c r="A483" s="519"/>
      <c r="B483" s="631"/>
      <c r="C483" s="632"/>
      <c r="D483" s="519"/>
      <c r="E483" s="519"/>
      <c r="F483" s="632"/>
      <c r="G483" s="519"/>
      <c r="H483" s="519"/>
    </row>
    <row r="484" ht="12.75" customHeight="1">
      <c r="A484" s="519"/>
      <c r="B484" s="631"/>
      <c r="C484" s="632"/>
      <c r="D484" s="519"/>
      <c r="E484" s="519"/>
      <c r="F484" s="632"/>
      <c r="G484" s="519"/>
      <c r="H484" s="519"/>
    </row>
    <row r="485" ht="12.75" customHeight="1">
      <c r="A485" s="519"/>
      <c r="B485" s="631"/>
      <c r="C485" s="632"/>
      <c r="D485" s="519"/>
      <c r="E485" s="519"/>
      <c r="F485" s="632"/>
      <c r="G485" s="519"/>
      <c r="H485" s="519"/>
    </row>
    <row r="486" ht="12.75" customHeight="1">
      <c r="A486" s="519"/>
      <c r="B486" s="631"/>
      <c r="C486" s="632"/>
      <c r="D486" s="519"/>
      <c r="E486" s="519"/>
      <c r="F486" s="632"/>
      <c r="G486" s="519"/>
      <c r="H486" s="519"/>
    </row>
    <row r="487" ht="12.75" customHeight="1">
      <c r="A487" s="519"/>
      <c r="B487" s="631"/>
      <c r="C487" s="632"/>
      <c r="D487" s="519"/>
      <c r="E487" s="519"/>
      <c r="F487" s="632"/>
      <c r="G487" s="519"/>
      <c r="H487" s="519"/>
    </row>
    <row r="488" ht="12.75" customHeight="1">
      <c r="A488" s="519"/>
      <c r="B488" s="631"/>
      <c r="C488" s="632"/>
      <c r="D488" s="519"/>
      <c r="E488" s="519"/>
      <c r="F488" s="632"/>
      <c r="G488" s="519"/>
      <c r="H488" s="519"/>
    </row>
    <row r="489" ht="12.75" customHeight="1">
      <c r="A489" s="519"/>
      <c r="B489" s="631"/>
      <c r="C489" s="632"/>
      <c r="D489" s="519"/>
      <c r="E489" s="519"/>
      <c r="F489" s="632"/>
      <c r="G489" s="519"/>
      <c r="H489" s="519"/>
    </row>
    <row r="490" ht="12.75" customHeight="1">
      <c r="A490" s="519"/>
      <c r="B490" s="631"/>
      <c r="C490" s="632"/>
      <c r="D490" s="519"/>
      <c r="E490" s="519"/>
      <c r="F490" s="632"/>
      <c r="G490" s="519"/>
      <c r="H490" s="519"/>
    </row>
    <row r="491" ht="12.75" customHeight="1">
      <c r="A491" s="519"/>
      <c r="B491" s="631"/>
      <c r="C491" s="632"/>
      <c r="D491" s="519"/>
      <c r="E491" s="519"/>
      <c r="F491" s="632"/>
      <c r="G491" s="519"/>
      <c r="H491" s="519"/>
    </row>
    <row r="492" ht="12.75" customHeight="1">
      <c r="A492" s="519"/>
      <c r="B492" s="631"/>
      <c r="C492" s="632"/>
      <c r="D492" s="519"/>
      <c r="E492" s="519"/>
      <c r="F492" s="632"/>
      <c r="G492" s="519"/>
      <c r="H492" s="519"/>
    </row>
    <row r="493" ht="12.75" customHeight="1">
      <c r="A493" s="519"/>
      <c r="B493" s="631"/>
      <c r="C493" s="632"/>
      <c r="D493" s="519"/>
      <c r="E493" s="519"/>
      <c r="F493" s="632"/>
      <c r="G493" s="519"/>
      <c r="H493" s="519"/>
    </row>
    <row r="494" ht="12.75" customHeight="1">
      <c r="A494" s="519"/>
      <c r="B494" s="631"/>
      <c r="C494" s="632"/>
      <c r="D494" s="519"/>
      <c r="E494" s="519"/>
      <c r="F494" s="632"/>
      <c r="G494" s="519"/>
      <c r="H494" s="519"/>
    </row>
    <row r="495" ht="12.75" customHeight="1">
      <c r="A495" s="519"/>
      <c r="B495" s="631"/>
      <c r="C495" s="632"/>
      <c r="D495" s="519"/>
      <c r="E495" s="519"/>
      <c r="F495" s="632"/>
      <c r="G495" s="519"/>
      <c r="H495" s="519"/>
    </row>
    <row r="496" ht="12.75" customHeight="1">
      <c r="A496" s="519"/>
      <c r="B496" s="631"/>
      <c r="C496" s="632"/>
      <c r="D496" s="519"/>
      <c r="E496" s="519"/>
      <c r="F496" s="632"/>
      <c r="G496" s="519"/>
      <c r="H496" s="519"/>
    </row>
    <row r="497" ht="12.75" customHeight="1">
      <c r="A497" s="519"/>
      <c r="B497" s="631"/>
      <c r="C497" s="632"/>
      <c r="D497" s="519"/>
      <c r="E497" s="519"/>
      <c r="F497" s="632"/>
      <c r="G497" s="519"/>
      <c r="H497" s="519"/>
    </row>
    <row r="498" ht="12.75" customHeight="1">
      <c r="A498" s="519"/>
      <c r="B498" s="631"/>
      <c r="C498" s="632"/>
      <c r="D498" s="519"/>
      <c r="E498" s="519"/>
      <c r="F498" s="632"/>
      <c r="G498" s="519"/>
      <c r="H498" s="519"/>
    </row>
    <row r="499" ht="12.75" customHeight="1">
      <c r="A499" s="519"/>
      <c r="B499" s="631"/>
      <c r="C499" s="632"/>
      <c r="D499" s="519"/>
      <c r="E499" s="519"/>
      <c r="F499" s="632"/>
      <c r="G499" s="519"/>
      <c r="H499" s="519"/>
    </row>
    <row r="500" ht="12.75" customHeight="1">
      <c r="A500" s="519"/>
      <c r="B500" s="631"/>
      <c r="C500" s="632"/>
      <c r="D500" s="519"/>
      <c r="E500" s="519"/>
      <c r="F500" s="632"/>
      <c r="G500" s="519"/>
      <c r="H500" s="519"/>
    </row>
    <row r="501" ht="12.75" customHeight="1">
      <c r="A501" s="519"/>
      <c r="B501" s="631"/>
      <c r="C501" s="632"/>
      <c r="D501" s="519"/>
      <c r="E501" s="519"/>
      <c r="F501" s="632"/>
      <c r="G501" s="519"/>
      <c r="H501" s="519"/>
    </row>
    <row r="502" ht="12.75" customHeight="1">
      <c r="A502" s="519"/>
      <c r="B502" s="631"/>
      <c r="C502" s="632"/>
      <c r="D502" s="519"/>
      <c r="E502" s="519"/>
      <c r="F502" s="632"/>
      <c r="G502" s="519"/>
      <c r="H502" s="519"/>
    </row>
    <row r="503" ht="12.75" customHeight="1">
      <c r="A503" s="519"/>
      <c r="B503" s="631"/>
      <c r="C503" s="632"/>
      <c r="D503" s="519"/>
      <c r="E503" s="519"/>
      <c r="F503" s="632"/>
      <c r="G503" s="519"/>
      <c r="H503" s="519"/>
    </row>
    <row r="504" ht="12.75" customHeight="1">
      <c r="A504" s="519"/>
      <c r="B504" s="631"/>
      <c r="C504" s="632"/>
      <c r="D504" s="519"/>
      <c r="E504" s="519"/>
      <c r="F504" s="632"/>
      <c r="G504" s="519"/>
      <c r="H504" s="519"/>
    </row>
    <row r="505" ht="12.75" customHeight="1">
      <c r="A505" s="519"/>
      <c r="B505" s="631"/>
      <c r="C505" s="632"/>
      <c r="D505" s="519"/>
      <c r="E505" s="519"/>
      <c r="F505" s="632"/>
      <c r="G505" s="519"/>
      <c r="H505" s="519"/>
    </row>
    <row r="506" ht="12.75" customHeight="1">
      <c r="A506" s="519"/>
      <c r="B506" s="631"/>
      <c r="C506" s="632"/>
      <c r="D506" s="519"/>
      <c r="E506" s="519"/>
      <c r="F506" s="632"/>
      <c r="G506" s="519"/>
      <c r="H506" s="519"/>
    </row>
    <row r="507" ht="12.75" customHeight="1">
      <c r="A507" s="519"/>
      <c r="B507" s="631"/>
      <c r="C507" s="632"/>
      <c r="D507" s="519"/>
      <c r="E507" s="519"/>
      <c r="F507" s="632"/>
      <c r="G507" s="519"/>
      <c r="H507" s="519"/>
    </row>
    <row r="508" ht="12.75" customHeight="1">
      <c r="A508" s="519"/>
      <c r="B508" s="631"/>
      <c r="C508" s="632"/>
      <c r="D508" s="519"/>
      <c r="E508" s="519"/>
      <c r="F508" s="632"/>
      <c r="G508" s="519"/>
      <c r="H508" s="519"/>
    </row>
    <row r="509" ht="12.75" customHeight="1">
      <c r="A509" s="519"/>
      <c r="B509" s="631"/>
      <c r="C509" s="632"/>
      <c r="D509" s="519"/>
      <c r="E509" s="519"/>
      <c r="F509" s="632"/>
      <c r="G509" s="519"/>
      <c r="H509" s="519"/>
    </row>
    <row r="510" ht="12.75" customHeight="1">
      <c r="A510" s="519"/>
      <c r="B510" s="631"/>
      <c r="C510" s="632"/>
      <c r="D510" s="519"/>
      <c r="E510" s="519"/>
      <c r="F510" s="632"/>
      <c r="G510" s="519"/>
      <c r="H510" s="519"/>
    </row>
    <row r="511" ht="12.75" customHeight="1">
      <c r="A511" s="519"/>
      <c r="B511" s="631"/>
      <c r="C511" s="632"/>
      <c r="D511" s="519"/>
      <c r="E511" s="519"/>
      <c r="F511" s="632"/>
      <c r="G511" s="519"/>
      <c r="H511" s="519"/>
    </row>
    <row r="512" ht="12.75" customHeight="1">
      <c r="A512" s="519"/>
      <c r="B512" s="631"/>
      <c r="C512" s="632"/>
      <c r="D512" s="519"/>
      <c r="E512" s="519"/>
      <c r="F512" s="632"/>
      <c r="G512" s="519"/>
      <c r="H512" s="519"/>
    </row>
    <row r="513" ht="12.75" customHeight="1">
      <c r="A513" s="519"/>
      <c r="B513" s="631"/>
      <c r="C513" s="632"/>
      <c r="D513" s="519"/>
      <c r="E513" s="519"/>
      <c r="F513" s="632"/>
      <c r="G513" s="519"/>
      <c r="H513" s="519"/>
    </row>
    <row r="514" ht="12.75" customHeight="1">
      <c r="A514" s="519"/>
      <c r="B514" s="631"/>
      <c r="C514" s="632"/>
      <c r="D514" s="519"/>
      <c r="E514" s="519"/>
      <c r="F514" s="632"/>
      <c r="G514" s="519"/>
      <c r="H514" s="519"/>
    </row>
    <row r="515" ht="12.75" customHeight="1">
      <c r="A515" s="519"/>
      <c r="B515" s="631"/>
      <c r="C515" s="632"/>
      <c r="D515" s="519"/>
      <c r="E515" s="519"/>
      <c r="F515" s="632"/>
      <c r="G515" s="519"/>
      <c r="H515" s="519"/>
    </row>
    <row r="516" ht="12.75" customHeight="1">
      <c r="A516" s="519"/>
      <c r="B516" s="631"/>
      <c r="C516" s="632"/>
      <c r="D516" s="519"/>
      <c r="E516" s="519"/>
      <c r="F516" s="632"/>
      <c r="G516" s="519"/>
      <c r="H516" s="519"/>
    </row>
    <row r="517" ht="12.75" customHeight="1">
      <c r="A517" s="519"/>
      <c r="B517" s="631"/>
      <c r="C517" s="632"/>
      <c r="D517" s="519"/>
      <c r="E517" s="519"/>
      <c r="F517" s="632"/>
      <c r="G517" s="519"/>
      <c r="H517" s="519"/>
    </row>
    <row r="518" ht="12.75" customHeight="1">
      <c r="A518" s="519"/>
      <c r="B518" s="631"/>
      <c r="C518" s="632"/>
      <c r="D518" s="519"/>
      <c r="E518" s="519"/>
      <c r="F518" s="632"/>
      <c r="G518" s="519"/>
      <c r="H518" s="519"/>
    </row>
    <row r="519" ht="12.75" customHeight="1">
      <c r="A519" s="519"/>
      <c r="B519" s="631"/>
      <c r="C519" s="632"/>
      <c r="D519" s="519"/>
      <c r="E519" s="519"/>
      <c r="F519" s="632"/>
      <c r="G519" s="519"/>
      <c r="H519" s="519"/>
    </row>
    <row r="520" ht="12.75" customHeight="1">
      <c r="A520" s="519"/>
      <c r="B520" s="631"/>
      <c r="C520" s="632"/>
      <c r="D520" s="519"/>
      <c r="E520" s="519"/>
      <c r="F520" s="632"/>
      <c r="G520" s="519"/>
      <c r="H520" s="519"/>
    </row>
    <row r="521" ht="12.75" customHeight="1">
      <c r="A521" s="519"/>
      <c r="B521" s="631"/>
      <c r="C521" s="632"/>
      <c r="D521" s="519"/>
      <c r="E521" s="519"/>
      <c r="F521" s="632"/>
      <c r="G521" s="519"/>
      <c r="H521" s="519"/>
    </row>
    <row r="522" ht="12.75" customHeight="1">
      <c r="A522" s="519"/>
      <c r="B522" s="631"/>
      <c r="C522" s="632"/>
      <c r="D522" s="519"/>
      <c r="E522" s="519"/>
      <c r="F522" s="632"/>
      <c r="G522" s="519"/>
      <c r="H522" s="519"/>
    </row>
    <row r="523" ht="12.75" customHeight="1">
      <c r="A523" s="519"/>
      <c r="B523" s="631"/>
      <c r="C523" s="632"/>
      <c r="D523" s="519"/>
      <c r="E523" s="519"/>
      <c r="F523" s="632"/>
      <c r="G523" s="519"/>
      <c r="H523" s="519"/>
    </row>
    <row r="524" ht="12.75" customHeight="1">
      <c r="A524" s="519"/>
      <c r="B524" s="631"/>
      <c r="C524" s="632"/>
      <c r="D524" s="519"/>
      <c r="E524" s="519"/>
      <c r="F524" s="632"/>
      <c r="G524" s="519"/>
      <c r="H524" s="519"/>
    </row>
    <row r="525" ht="12.75" customHeight="1">
      <c r="A525" s="519"/>
      <c r="B525" s="631"/>
      <c r="C525" s="632"/>
      <c r="D525" s="519"/>
      <c r="E525" s="519"/>
      <c r="F525" s="632"/>
      <c r="G525" s="519"/>
      <c r="H525" s="519"/>
    </row>
    <row r="526" ht="12.75" customHeight="1">
      <c r="A526" s="519"/>
      <c r="B526" s="631"/>
      <c r="C526" s="632"/>
      <c r="D526" s="519"/>
      <c r="E526" s="519"/>
      <c r="F526" s="632"/>
      <c r="G526" s="519"/>
      <c r="H526" s="519"/>
    </row>
    <row r="527" ht="12.75" customHeight="1">
      <c r="A527" s="519"/>
      <c r="B527" s="631"/>
      <c r="C527" s="632"/>
      <c r="D527" s="519"/>
      <c r="E527" s="519"/>
      <c r="F527" s="632"/>
      <c r="G527" s="519"/>
      <c r="H527" s="519"/>
    </row>
    <row r="528" ht="12.75" customHeight="1">
      <c r="A528" s="519"/>
      <c r="B528" s="631"/>
      <c r="C528" s="632"/>
      <c r="D528" s="519"/>
      <c r="E528" s="519"/>
      <c r="F528" s="632"/>
      <c r="G528" s="519"/>
      <c r="H528" s="519"/>
    </row>
    <row r="529" ht="12.75" customHeight="1">
      <c r="A529" s="519"/>
      <c r="B529" s="631"/>
      <c r="C529" s="632"/>
      <c r="D529" s="519"/>
      <c r="E529" s="519"/>
      <c r="F529" s="632"/>
      <c r="G529" s="519"/>
      <c r="H529" s="519"/>
    </row>
    <row r="530" ht="12.75" customHeight="1">
      <c r="A530" s="519"/>
      <c r="B530" s="631"/>
      <c r="C530" s="632"/>
      <c r="D530" s="519"/>
      <c r="E530" s="519"/>
      <c r="F530" s="632"/>
      <c r="G530" s="519"/>
      <c r="H530" s="519"/>
    </row>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G18:G39"/>
    <mergeCell ref="G47:G51"/>
    <mergeCell ref="H56:H60"/>
    <mergeCell ref="G61:G65"/>
    <mergeCell ref="H61:H65"/>
    <mergeCell ref="H68:H87"/>
    <mergeCell ref="A46:A51"/>
    <mergeCell ref="A56:A60"/>
    <mergeCell ref="A61:A65"/>
    <mergeCell ref="A68:A161"/>
    <mergeCell ref="A163:A296"/>
    <mergeCell ref="A298:A309"/>
    <mergeCell ref="A311:A326"/>
    <mergeCell ref="A328:A330"/>
    <mergeCell ref="A1:A2"/>
    <mergeCell ref="A6:A17"/>
    <mergeCell ref="G6:G17"/>
    <mergeCell ref="H6:H17"/>
    <mergeCell ref="A18:A40"/>
    <mergeCell ref="H18:H44"/>
    <mergeCell ref="H47:H51"/>
  </mergeCells>
  <dataValidations>
    <dataValidation type="list" allowBlank="1" showErrorMessage="1" sqref="F6:F17">
      <formula1>"EU,CIS (e.g. Russia),Africa,Middle East,North America,Latin America,China,South Asia,South East Asia,Oceania"</formula1>
    </dataValidation>
  </dataValidations>
  <hyperlinks>
    <hyperlink r:id="rId1" ref="H68"/>
  </hyperlinks>
  <printOptions/>
  <pageMargins bottom="0.75" footer="0.0" header="0.0" left="0.7" right="0.7" top="0.75"/>
  <pageSetup orientation="landscape"/>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4.43" defaultRowHeight="15.0"/>
  <cols>
    <col customWidth="1" min="1" max="1" width="36.0"/>
    <col customWidth="1" min="2" max="2" width="10.0"/>
    <col customWidth="1" min="3" max="3" width="11.0"/>
    <col customWidth="1" min="4" max="4" width="12.57"/>
    <col customWidth="1" min="5" max="5" width="8.29"/>
    <col customWidth="1" min="6" max="6" width="8.57"/>
    <col customWidth="1" min="7" max="7" width="16.29"/>
    <col customWidth="1" min="8" max="8" width="10.86"/>
    <col customWidth="1" min="9" max="9" width="7.0"/>
    <col customWidth="1" min="10" max="10" width="12.43"/>
    <col customWidth="1" min="11" max="13" width="8.86"/>
    <col customWidth="1" min="14" max="14" width="10.86"/>
    <col customWidth="1" min="15" max="15" width="7.29"/>
    <col customWidth="1" min="16" max="16" width="7.14"/>
    <col customWidth="1" min="17" max="17" width="1.71"/>
    <col customWidth="1" min="18" max="18" width="20.57"/>
    <col customWidth="1" min="19" max="19" width="19.57"/>
    <col customWidth="1" min="20" max="20" width="5.57"/>
    <col customWidth="1" min="21" max="21" width="8.57"/>
    <col customWidth="1" min="22" max="22" width="10.43"/>
    <col customWidth="1" min="23" max="23" width="13.57"/>
    <col customWidth="1" min="24" max="24" width="10.57"/>
    <col customWidth="1" min="25" max="25" width="6.43"/>
    <col customWidth="1" min="26" max="26" width="17.14"/>
    <col customWidth="1" min="27" max="27" width="2.57"/>
    <col customWidth="1" min="28" max="28" width="11.43"/>
    <col customWidth="1" min="29" max="29" width="13.86"/>
    <col customWidth="1" min="30" max="30" width="15.14"/>
    <col customWidth="1" min="31" max="31" width="13.86"/>
    <col customWidth="1" min="32" max="32" width="12.0"/>
    <col customWidth="1" min="33" max="33" width="8.86"/>
    <col customWidth="1" min="34" max="35" width="12.14"/>
    <col customWidth="1" min="36" max="37" width="11.43"/>
    <col customWidth="1" min="38" max="38" width="30.43"/>
    <col customWidth="1" min="39" max="39" width="32.43"/>
    <col customWidth="1" min="40" max="40" width="68.86"/>
    <col customWidth="1" min="41" max="41" width="31.71"/>
    <col customWidth="1" min="42" max="44" width="11.43"/>
  </cols>
  <sheetData>
    <row r="1" ht="18.75" customHeight="1">
      <c r="A1" s="633" t="s">
        <v>20</v>
      </c>
      <c r="B1" s="634" t="s">
        <v>1067</v>
      </c>
      <c r="C1" s="635"/>
      <c r="D1" s="636"/>
      <c r="E1" s="637"/>
      <c r="F1" s="638"/>
      <c r="G1" s="639"/>
      <c r="H1" s="635"/>
      <c r="I1" s="635"/>
      <c r="J1" s="640"/>
      <c r="K1" s="635"/>
      <c r="L1" s="635"/>
      <c r="M1" s="640"/>
      <c r="N1" s="637"/>
      <c r="O1" s="635"/>
      <c r="P1" s="639"/>
      <c r="Q1" s="639"/>
      <c r="R1" s="639"/>
      <c r="S1" s="640"/>
      <c r="T1" s="640"/>
      <c r="U1" s="640"/>
      <c r="V1" s="640"/>
      <c r="W1" s="641"/>
      <c r="X1" s="640"/>
      <c r="Y1" s="640"/>
      <c r="Z1" s="635"/>
      <c r="AA1" s="635"/>
      <c r="AB1" s="642"/>
      <c r="AC1" s="635"/>
      <c r="AD1" s="641"/>
      <c r="AE1" s="640"/>
      <c r="AF1" s="640"/>
      <c r="AG1" s="643"/>
      <c r="AH1" s="635"/>
      <c r="AI1" s="644"/>
      <c r="AJ1" s="635"/>
      <c r="AK1" s="635"/>
      <c r="AL1" s="635"/>
      <c r="AM1" s="635"/>
      <c r="AN1" s="635"/>
      <c r="AO1" s="645"/>
      <c r="AP1" s="635"/>
      <c r="AQ1" s="635"/>
      <c r="AR1" s="635"/>
    </row>
    <row r="2" ht="12.75" customHeight="1">
      <c r="B2" s="646"/>
      <c r="C2" s="635"/>
      <c r="D2" s="636"/>
      <c r="E2" s="637"/>
      <c r="F2" s="638"/>
      <c r="G2" s="639"/>
      <c r="H2" s="635"/>
      <c r="I2" s="635"/>
      <c r="J2" s="640"/>
      <c r="K2" s="635"/>
      <c r="L2" s="635"/>
      <c r="M2" s="640"/>
      <c r="N2" s="637"/>
      <c r="O2" s="635"/>
      <c r="P2" s="639"/>
      <c r="Q2" s="639"/>
      <c r="R2" s="639"/>
      <c r="S2" s="640"/>
      <c r="T2" s="640"/>
      <c r="U2" s="640"/>
      <c r="V2" s="640"/>
      <c r="W2" s="641"/>
      <c r="X2" s="640"/>
      <c r="Y2" s="640"/>
      <c r="Z2" s="635"/>
      <c r="AA2" s="635"/>
      <c r="AB2" s="642"/>
      <c r="AC2" s="635"/>
      <c r="AD2" s="641"/>
      <c r="AE2" s="640"/>
      <c r="AF2" s="640"/>
      <c r="AG2" s="643"/>
      <c r="AH2" s="635"/>
      <c r="AI2" s="644"/>
      <c r="AJ2" s="635"/>
      <c r="AK2" s="635"/>
      <c r="AL2" s="635"/>
      <c r="AM2" s="635"/>
      <c r="AN2" s="635"/>
      <c r="AO2" s="645"/>
      <c r="AP2" s="635"/>
      <c r="AQ2" s="635"/>
      <c r="AR2" s="635"/>
    </row>
    <row r="3" ht="12.75" customHeight="1">
      <c r="A3" s="637"/>
      <c r="B3" s="637"/>
      <c r="C3" s="637"/>
      <c r="D3" s="636"/>
      <c r="F3" s="638"/>
      <c r="G3" s="639"/>
      <c r="H3" s="635"/>
      <c r="I3" s="635"/>
      <c r="J3" s="640"/>
      <c r="K3" s="635"/>
      <c r="L3" s="635"/>
      <c r="M3" s="640"/>
      <c r="N3" s="637"/>
      <c r="O3" s="635"/>
      <c r="P3" s="639"/>
      <c r="Q3" s="639"/>
      <c r="R3" s="639"/>
      <c r="S3" s="640"/>
      <c r="T3" s="640"/>
      <c r="U3" s="640"/>
      <c r="V3" s="640"/>
      <c r="W3" s="641"/>
      <c r="X3" s="640"/>
      <c r="Y3" s="640"/>
      <c r="Z3" s="635"/>
      <c r="AA3" s="635"/>
      <c r="AB3" s="642"/>
      <c r="AC3" s="635"/>
      <c r="AD3" s="641"/>
      <c r="AE3" s="640"/>
      <c r="AF3" s="640"/>
      <c r="AG3" s="643"/>
      <c r="AH3" s="635"/>
      <c r="AI3" s="644"/>
      <c r="AJ3" s="635"/>
      <c r="AK3" s="635"/>
      <c r="AL3" s="635"/>
      <c r="AM3" s="635"/>
      <c r="AN3" s="635"/>
      <c r="AO3" s="645"/>
      <c r="AP3" s="635"/>
      <c r="AQ3" s="635"/>
      <c r="AR3" s="635"/>
    </row>
    <row r="4" ht="12.75" customHeight="1">
      <c r="A4" s="647"/>
      <c r="B4" s="647"/>
      <c r="C4" s="647"/>
      <c r="D4" s="647" t="s">
        <v>1068</v>
      </c>
      <c r="E4" s="648" t="s">
        <v>1069</v>
      </c>
      <c r="F4" s="649"/>
      <c r="G4" s="650"/>
      <c r="H4" s="645"/>
      <c r="I4" s="645"/>
      <c r="J4" s="651"/>
      <c r="K4" s="645"/>
      <c r="L4" s="645"/>
      <c r="M4" s="651"/>
      <c r="O4" s="645"/>
      <c r="P4" s="650"/>
      <c r="Q4" s="650"/>
      <c r="R4" s="650" t="s">
        <v>1070</v>
      </c>
      <c r="S4" s="651"/>
      <c r="T4" s="651"/>
      <c r="U4" s="651"/>
      <c r="V4" s="651"/>
      <c r="W4" s="652"/>
      <c r="X4" s="651"/>
      <c r="Y4" s="651"/>
      <c r="Z4" s="645"/>
      <c r="AA4" s="645"/>
      <c r="AB4" s="653"/>
      <c r="AC4" s="645"/>
      <c r="AD4" s="652"/>
      <c r="AE4" s="651"/>
      <c r="AF4" s="651"/>
      <c r="AG4" s="654"/>
      <c r="AH4" s="645"/>
      <c r="AI4" s="655"/>
      <c r="AJ4" s="645"/>
      <c r="AK4" s="645"/>
      <c r="AL4" s="645"/>
      <c r="AM4" s="645"/>
      <c r="AN4" s="645"/>
      <c r="AO4" s="645"/>
      <c r="AP4" s="645"/>
      <c r="AQ4" s="645"/>
      <c r="AR4" s="645"/>
    </row>
    <row r="5" ht="29.25" customHeight="1">
      <c r="A5" s="647"/>
      <c r="B5" s="647"/>
      <c r="D5" s="656" t="s">
        <v>1071</v>
      </c>
      <c r="E5" s="657" t="s">
        <v>1072</v>
      </c>
      <c r="H5" s="658" t="s">
        <v>1073</v>
      </c>
      <c r="K5" s="659" t="s">
        <v>1074</v>
      </c>
      <c r="N5" s="658" t="s">
        <v>1075</v>
      </c>
      <c r="Q5" s="651"/>
      <c r="R5" s="651"/>
      <c r="S5" s="651"/>
      <c r="T5" s="651"/>
      <c r="U5" s="651"/>
      <c r="V5" s="651"/>
      <c r="W5" s="652"/>
      <c r="X5" s="651"/>
      <c r="Y5" s="651"/>
      <c r="Z5" s="645"/>
      <c r="AA5" s="645"/>
      <c r="AB5" s="653"/>
      <c r="AC5" s="645"/>
      <c r="AD5" s="652"/>
      <c r="AE5" s="651"/>
      <c r="AF5" s="651"/>
      <c r="AG5" s="654"/>
      <c r="AH5" s="645"/>
      <c r="AI5" s="655"/>
      <c r="AJ5" s="645"/>
      <c r="AK5" s="645"/>
      <c r="AL5" s="650"/>
      <c r="AM5" s="650"/>
      <c r="AN5" s="651"/>
      <c r="AO5" s="651"/>
      <c r="AP5" s="651"/>
      <c r="AQ5" s="651"/>
      <c r="AR5" s="651"/>
    </row>
    <row r="6" ht="72.75" customHeight="1">
      <c r="A6" s="658" t="s">
        <v>1076</v>
      </c>
      <c r="B6" s="658" t="s">
        <v>1077</v>
      </c>
      <c r="C6" s="658" t="s">
        <v>1077</v>
      </c>
      <c r="D6" s="658" t="s">
        <v>1078</v>
      </c>
      <c r="E6" s="658" t="s">
        <v>1079</v>
      </c>
      <c r="F6" s="660" t="s">
        <v>1078</v>
      </c>
      <c r="G6" s="661" t="s">
        <v>41</v>
      </c>
      <c r="H6" s="658" t="s">
        <v>1079</v>
      </c>
      <c r="I6" s="660" t="s">
        <v>1078</v>
      </c>
      <c r="J6" s="661" t="s">
        <v>41</v>
      </c>
      <c r="K6" s="658" t="s">
        <v>1079</v>
      </c>
      <c r="L6" s="660" t="s">
        <v>1078</v>
      </c>
      <c r="M6" s="661" t="s">
        <v>41</v>
      </c>
      <c r="N6" s="658" t="s">
        <v>1079</v>
      </c>
      <c r="O6" s="660" t="s">
        <v>1078</v>
      </c>
      <c r="P6" s="661" t="s">
        <v>41</v>
      </c>
      <c r="Q6" s="661"/>
      <c r="R6" s="662" t="s">
        <v>1080</v>
      </c>
      <c r="S6" s="662" t="s">
        <v>1081</v>
      </c>
      <c r="T6" s="662" t="s">
        <v>1082</v>
      </c>
      <c r="U6" s="662" t="s">
        <v>1083</v>
      </c>
      <c r="V6" s="662" t="s">
        <v>1084</v>
      </c>
      <c r="W6" s="663" t="s">
        <v>1085</v>
      </c>
      <c r="X6" s="662" t="s">
        <v>1086</v>
      </c>
      <c r="Y6" s="663" t="s">
        <v>1078</v>
      </c>
      <c r="Z6" s="662" t="s">
        <v>1087</v>
      </c>
      <c r="AA6" s="664"/>
      <c r="AB6" s="665" t="s">
        <v>1088</v>
      </c>
      <c r="AC6" s="662" t="s">
        <v>1089</v>
      </c>
      <c r="AD6" s="663" t="s">
        <v>1090</v>
      </c>
      <c r="AE6" s="662" t="s">
        <v>1091</v>
      </c>
      <c r="AF6" s="662" t="s">
        <v>1092</v>
      </c>
      <c r="AG6" s="666"/>
      <c r="AH6" s="662" t="s">
        <v>1093</v>
      </c>
      <c r="AI6" s="667" t="s">
        <v>1094</v>
      </c>
      <c r="AJ6" s="658" t="s">
        <v>1095</v>
      </c>
      <c r="AK6" s="662" t="s">
        <v>1096</v>
      </c>
      <c r="AL6" s="662" t="s">
        <v>1097</v>
      </c>
      <c r="AM6" s="662" t="s">
        <v>1098</v>
      </c>
      <c r="AN6" s="662" t="s">
        <v>1099</v>
      </c>
      <c r="AO6" s="668" t="s">
        <v>1100</v>
      </c>
      <c r="AP6" s="661"/>
      <c r="AQ6" s="661"/>
      <c r="AR6" s="661"/>
    </row>
    <row r="7" ht="16.5" customHeight="1">
      <c r="A7" s="669"/>
      <c r="B7" s="669"/>
      <c r="C7" s="669"/>
      <c r="D7" s="670"/>
      <c r="E7" s="671"/>
      <c r="F7" s="672"/>
      <c r="G7" s="672"/>
      <c r="H7" s="669"/>
      <c r="I7" s="673"/>
      <c r="J7" s="674"/>
      <c r="K7" s="671"/>
      <c r="L7" s="675"/>
      <c r="M7" s="672"/>
      <c r="N7" s="669"/>
      <c r="O7" s="670"/>
      <c r="P7" s="635"/>
      <c r="Q7" s="635"/>
      <c r="R7" s="674"/>
      <c r="S7" s="674"/>
      <c r="T7" s="674"/>
      <c r="U7" s="674"/>
      <c r="V7" s="640" t="s">
        <v>1101</v>
      </c>
      <c r="W7" s="674"/>
      <c r="X7" s="674"/>
      <c r="Y7" s="674"/>
      <c r="Z7" s="674"/>
      <c r="AA7" s="674"/>
      <c r="AB7" s="674"/>
      <c r="AC7" s="674"/>
      <c r="AD7" s="674"/>
      <c r="AE7" s="674"/>
      <c r="AF7" s="674"/>
      <c r="AG7" s="676"/>
      <c r="AH7" s="669"/>
      <c r="AI7" s="677"/>
      <c r="AJ7" s="669"/>
      <c r="AK7" s="669"/>
      <c r="AL7" s="674"/>
      <c r="AM7" s="674"/>
      <c r="AN7" s="674"/>
      <c r="AO7" s="651"/>
      <c r="AP7" s="640"/>
      <c r="AQ7" s="640"/>
      <c r="AR7" s="674"/>
    </row>
    <row r="8" ht="16.5" customHeight="1">
      <c r="A8" s="635" t="s">
        <v>1102</v>
      </c>
      <c r="B8" s="635">
        <v>10.0</v>
      </c>
      <c r="C8" s="635">
        <v>10.0</v>
      </c>
      <c r="D8" s="642">
        <v>109.9</v>
      </c>
      <c r="E8" s="678">
        <v>25.0</v>
      </c>
      <c r="F8" s="679">
        <f t="shared" ref="F8:F17" si="1">0*44/28*265</f>
        <v>0</v>
      </c>
      <c r="G8" s="679">
        <f t="shared" ref="G8:G17" si="2">B8*D8*(E8/100)*F8</f>
        <v>0</v>
      </c>
      <c r="H8" s="374">
        <v>25.0</v>
      </c>
      <c r="I8" s="642">
        <f t="shared" ref="I8:I17" si="3">0.01*44/28*265</f>
        <v>4.164285714</v>
      </c>
      <c r="J8" s="640">
        <f t="shared" ref="J8:J17" si="4">B8*D8*(H8/100)*I8</f>
        <v>1144.1375</v>
      </c>
      <c r="K8" s="678">
        <v>0.0</v>
      </c>
      <c r="L8" s="680">
        <f>0.004432*(44/28)*265</f>
        <v>1.845611429</v>
      </c>
      <c r="M8" s="679">
        <f t="shared" ref="M8:M17" si="5">B8*D8*(K8/100)*L8</f>
        <v>0</v>
      </c>
      <c r="N8" s="374">
        <v>0.0</v>
      </c>
      <c r="O8" s="681">
        <f t="shared" ref="O8:O17" si="6">0*44/28*265</f>
        <v>0</v>
      </c>
      <c r="P8" s="681">
        <f>B8*(D8*0.8)*(N8/100)*O8</f>
        <v>0</v>
      </c>
      <c r="Q8" s="640"/>
      <c r="R8" s="640">
        <f t="shared" ref="R8:R17" si="7">((44/28)*((B8*(D8*0.8)*(E8/100))-(G8/265))*0.0125)*265</f>
        <v>1144.1375</v>
      </c>
      <c r="S8" s="640">
        <f t="shared" ref="S8:S17" si="8">((44/28)*((B8*(D8*0.8)*(H8/100))-(J8/265))*0.0125)*265</f>
        <v>1121.663371</v>
      </c>
      <c r="T8" s="640">
        <f t="shared" ref="T8:T17" si="9">N8+K8+H8+E8</f>
        <v>50</v>
      </c>
      <c r="U8" s="640">
        <f t="shared" ref="U8:U17" si="10">G8+J8+M8+P8+R8+S8</f>
        <v>3409.938371</v>
      </c>
      <c r="V8" s="376">
        <v>9000.0</v>
      </c>
      <c r="W8" s="641">
        <v>0.833</v>
      </c>
      <c r="X8" s="640">
        <f t="shared" ref="X8:X17" si="11">W8*D8*B8</f>
        <v>915.467</v>
      </c>
      <c r="Y8" s="641">
        <v>3.123</v>
      </c>
      <c r="Z8" s="640">
        <f t="shared" ref="Z8:Z17" si="12">Y8*((B8*D8*0.8)-((((G8+J8+M8+P8+R8+S8)/265)/(44/28))))</f>
        <v>2720.168817</v>
      </c>
      <c r="AA8" s="640"/>
      <c r="AB8" s="642">
        <f>SUM(122.71*(V8/8071))</f>
        <v>136.8343452</v>
      </c>
      <c r="AC8" s="640">
        <f t="shared" ref="AC8:AC17" si="13">B8*AB8*28</f>
        <v>38313.61665</v>
      </c>
      <c r="AD8" s="641">
        <v>37.26</v>
      </c>
      <c r="AE8" s="640">
        <f t="shared" ref="AE8:AE17" si="14">B8*AD8*28</f>
        <v>10432.8</v>
      </c>
      <c r="AF8" s="682">
        <f t="shared" ref="AF8:AF17" si="15">SUM(((AC8+AE8)/28)/1000)/B8</f>
        <v>0.1740943452</v>
      </c>
      <c r="AG8" s="635"/>
      <c r="AH8" s="643">
        <f t="shared" ref="AH8:AH17" si="16">(U8+AC8+AE8+X8+Z8)/1000</f>
        <v>55.79199084</v>
      </c>
      <c r="AI8" s="683"/>
      <c r="AJ8" s="684"/>
      <c r="AK8" s="640" t="s">
        <v>1103</v>
      </c>
      <c r="AL8" s="635" t="s">
        <v>1104</v>
      </c>
      <c r="AM8" s="635" t="s">
        <v>1105</v>
      </c>
      <c r="AN8" s="640" t="s">
        <v>1106</v>
      </c>
      <c r="AO8" s="650" t="s">
        <v>1107</v>
      </c>
      <c r="AP8" s="640"/>
      <c r="AQ8" s="640"/>
      <c r="AR8" s="635"/>
    </row>
    <row r="9" ht="16.5" customHeight="1">
      <c r="A9" s="635" t="s">
        <v>1108</v>
      </c>
      <c r="B9" s="635">
        <v>10.0</v>
      </c>
      <c r="C9" s="635">
        <v>10.0</v>
      </c>
      <c r="D9" s="642">
        <v>44.7</v>
      </c>
      <c r="E9" s="678">
        <v>100.0</v>
      </c>
      <c r="F9" s="679">
        <f t="shared" si="1"/>
        <v>0</v>
      </c>
      <c r="G9" s="679">
        <f t="shared" si="2"/>
        <v>0</v>
      </c>
      <c r="H9" s="374">
        <v>0.0</v>
      </c>
      <c r="I9" s="642">
        <f t="shared" si="3"/>
        <v>4.164285714</v>
      </c>
      <c r="J9" s="642">
        <f t="shared" si="4"/>
        <v>0</v>
      </c>
      <c r="K9" s="678">
        <v>0.0</v>
      </c>
      <c r="L9" s="680">
        <f t="shared" ref="L9:L17" si="17">0.004432*44/28*265</f>
        <v>1.845611429</v>
      </c>
      <c r="M9" s="680">
        <f t="shared" si="5"/>
        <v>0</v>
      </c>
      <c r="N9" s="374">
        <v>0.0</v>
      </c>
      <c r="O9" s="681">
        <f t="shared" si="6"/>
        <v>0</v>
      </c>
      <c r="P9" s="681">
        <f t="shared" ref="P9:P17" si="18">B9*D9*(N9/100)*O9</f>
        <v>0</v>
      </c>
      <c r="Q9" s="640"/>
      <c r="R9" s="640">
        <f t="shared" si="7"/>
        <v>1861.435714</v>
      </c>
      <c r="S9" s="640">
        <f t="shared" si="8"/>
        <v>0</v>
      </c>
      <c r="T9" s="640">
        <f t="shared" si="9"/>
        <v>100</v>
      </c>
      <c r="U9" s="640">
        <f t="shared" si="10"/>
        <v>1861.435714</v>
      </c>
      <c r="V9" s="374">
        <v>9000.0</v>
      </c>
      <c r="W9" s="641">
        <v>0.833</v>
      </c>
      <c r="X9" s="642">
        <f t="shared" si="11"/>
        <v>372.351</v>
      </c>
      <c r="Y9" s="641">
        <v>3.123</v>
      </c>
      <c r="Z9" s="640">
        <f t="shared" si="12"/>
        <v>1102.82499</v>
      </c>
      <c r="AA9" s="640"/>
      <c r="AB9" s="642">
        <f>SUM((52.25*(V9/8071)))</f>
        <v>58.26415562</v>
      </c>
      <c r="AC9" s="640">
        <f t="shared" si="13"/>
        <v>16313.96357</v>
      </c>
      <c r="AD9" s="641">
        <v>6.9</v>
      </c>
      <c r="AE9" s="642">
        <f t="shared" si="14"/>
        <v>1932</v>
      </c>
      <c r="AF9" s="682">
        <f t="shared" si="15"/>
        <v>0.06516415562</v>
      </c>
      <c r="AG9" s="635"/>
      <c r="AH9" s="643">
        <f t="shared" si="16"/>
        <v>21.58257528</v>
      </c>
      <c r="AI9" s="683"/>
      <c r="AJ9" s="642"/>
      <c r="AK9" s="640" t="s">
        <v>1103</v>
      </c>
      <c r="AL9" s="635" t="s">
        <v>1109</v>
      </c>
      <c r="AM9" s="635" t="s">
        <v>1105</v>
      </c>
      <c r="AN9" s="640" t="s">
        <v>1106</v>
      </c>
      <c r="AO9" s="651" t="s">
        <v>1110</v>
      </c>
      <c r="AP9" s="640"/>
      <c r="AQ9" s="640"/>
      <c r="AR9" s="635"/>
    </row>
    <row r="10" ht="14.25" customHeight="1">
      <c r="A10" s="635" t="s">
        <v>1111</v>
      </c>
      <c r="B10" s="635">
        <v>10.0</v>
      </c>
      <c r="C10" s="635">
        <v>10.0</v>
      </c>
      <c r="D10" s="642">
        <v>44.7</v>
      </c>
      <c r="E10" s="685">
        <v>25.0</v>
      </c>
      <c r="F10" s="679">
        <f t="shared" si="1"/>
        <v>0</v>
      </c>
      <c r="G10" s="679">
        <f t="shared" si="2"/>
        <v>0</v>
      </c>
      <c r="H10" s="635">
        <v>25.0</v>
      </c>
      <c r="I10" s="642">
        <f t="shared" si="3"/>
        <v>4.164285714</v>
      </c>
      <c r="J10" s="642">
        <f t="shared" si="4"/>
        <v>465.3589286</v>
      </c>
      <c r="K10" s="685">
        <v>25.0</v>
      </c>
      <c r="L10" s="680">
        <f t="shared" si="17"/>
        <v>1.845611429</v>
      </c>
      <c r="M10" s="680">
        <f t="shared" si="5"/>
        <v>206.2470771</v>
      </c>
      <c r="N10" s="635">
        <v>25.0</v>
      </c>
      <c r="O10" s="681">
        <f t="shared" si="6"/>
        <v>0</v>
      </c>
      <c r="P10" s="681">
        <f t="shared" si="18"/>
        <v>0</v>
      </c>
      <c r="Q10" s="640"/>
      <c r="R10" s="640">
        <f t="shared" si="7"/>
        <v>465.3589286</v>
      </c>
      <c r="S10" s="640">
        <f t="shared" si="8"/>
        <v>456.2179496</v>
      </c>
      <c r="T10" s="640">
        <f t="shared" si="9"/>
        <v>100</v>
      </c>
      <c r="U10" s="640">
        <f t="shared" si="10"/>
        <v>1593.182884</v>
      </c>
      <c r="V10" s="635"/>
      <c r="W10" s="641">
        <v>0.833</v>
      </c>
      <c r="X10" s="642">
        <f t="shared" si="11"/>
        <v>372.351</v>
      </c>
      <c r="Y10" s="641">
        <v>3.123</v>
      </c>
      <c r="Z10" s="640">
        <f t="shared" si="12"/>
        <v>1104.836748</v>
      </c>
      <c r="AA10" s="640"/>
      <c r="AB10" s="642">
        <v>49.25</v>
      </c>
      <c r="AC10" s="640">
        <f t="shared" si="13"/>
        <v>13790</v>
      </c>
      <c r="AD10" s="641">
        <v>6.8</v>
      </c>
      <c r="AE10" s="642">
        <f t="shared" si="14"/>
        <v>1904</v>
      </c>
      <c r="AF10" s="682">
        <f t="shared" si="15"/>
        <v>0.05605</v>
      </c>
      <c r="AG10" s="635"/>
      <c r="AH10" s="643">
        <f t="shared" si="16"/>
        <v>18.76437063</v>
      </c>
      <c r="AI10" s="683"/>
      <c r="AJ10" s="642"/>
      <c r="AK10" s="640" t="s">
        <v>1103</v>
      </c>
      <c r="AL10" s="635" t="s">
        <v>1109</v>
      </c>
      <c r="AM10" s="635" t="s">
        <v>1105</v>
      </c>
      <c r="AN10" s="640"/>
      <c r="AO10" s="651" t="s">
        <v>1112</v>
      </c>
      <c r="AP10" s="640"/>
      <c r="AQ10" s="640"/>
      <c r="AR10" s="635"/>
    </row>
    <row r="11" ht="14.25" customHeight="1">
      <c r="A11" s="635" t="s">
        <v>1113</v>
      </c>
      <c r="B11" s="635">
        <v>10.0</v>
      </c>
      <c r="C11" s="635">
        <v>10.0</v>
      </c>
      <c r="D11" s="642">
        <v>44.7</v>
      </c>
      <c r="E11" s="685">
        <v>25.0</v>
      </c>
      <c r="F11" s="679">
        <f t="shared" si="1"/>
        <v>0</v>
      </c>
      <c r="G11" s="679">
        <f t="shared" si="2"/>
        <v>0</v>
      </c>
      <c r="H11" s="635">
        <v>25.0</v>
      </c>
      <c r="I11" s="642">
        <f t="shared" si="3"/>
        <v>4.164285714</v>
      </c>
      <c r="J11" s="642">
        <f t="shared" si="4"/>
        <v>465.3589286</v>
      </c>
      <c r="K11" s="685">
        <v>25.0</v>
      </c>
      <c r="L11" s="680">
        <f t="shared" si="17"/>
        <v>1.845611429</v>
      </c>
      <c r="M11" s="680">
        <f t="shared" si="5"/>
        <v>206.2470771</v>
      </c>
      <c r="N11" s="635">
        <v>25.0</v>
      </c>
      <c r="O11" s="681">
        <f t="shared" si="6"/>
        <v>0</v>
      </c>
      <c r="P11" s="681">
        <f t="shared" si="18"/>
        <v>0</v>
      </c>
      <c r="Q11" s="640"/>
      <c r="R11" s="640">
        <f t="shared" si="7"/>
        <v>465.3589286</v>
      </c>
      <c r="S11" s="640">
        <f t="shared" si="8"/>
        <v>456.2179496</v>
      </c>
      <c r="T11" s="640">
        <f t="shared" si="9"/>
        <v>100</v>
      </c>
      <c r="U11" s="640">
        <f t="shared" si="10"/>
        <v>1593.182884</v>
      </c>
      <c r="V11" s="635" t="s">
        <v>1114</v>
      </c>
      <c r="W11" s="641">
        <v>0.833</v>
      </c>
      <c r="X11" s="642">
        <f t="shared" si="11"/>
        <v>372.351</v>
      </c>
      <c r="Y11" s="641">
        <v>3.123</v>
      </c>
      <c r="Z11" s="640">
        <f t="shared" si="12"/>
        <v>1104.836748</v>
      </c>
      <c r="AA11" s="640"/>
      <c r="AB11" s="642">
        <v>42.59</v>
      </c>
      <c r="AC11" s="640">
        <f t="shared" si="13"/>
        <v>11925.2</v>
      </c>
      <c r="AD11" s="641">
        <v>5.42</v>
      </c>
      <c r="AE11" s="642">
        <f t="shared" si="14"/>
        <v>1517.6</v>
      </c>
      <c r="AF11" s="682">
        <f t="shared" si="15"/>
        <v>0.04801</v>
      </c>
      <c r="AG11" s="635"/>
      <c r="AH11" s="643">
        <f t="shared" si="16"/>
        <v>16.51317063</v>
      </c>
      <c r="AI11" s="683"/>
      <c r="AJ11" s="642"/>
      <c r="AK11" s="640" t="s">
        <v>1103</v>
      </c>
      <c r="AL11" s="635" t="s">
        <v>1109</v>
      </c>
      <c r="AM11" s="635" t="s">
        <v>1105</v>
      </c>
      <c r="AN11" s="640"/>
      <c r="AO11" s="651" t="s">
        <v>1112</v>
      </c>
      <c r="AP11" s="640"/>
      <c r="AQ11" s="640"/>
      <c r="AR11" s="635"/>
    </row>
    <row r="12" ht="14.25" customHeight="1">
      <c r="A12" s="635" t="s">
        <v>1115</v>
      </c>
      <c r="B12" s="635">
        <v>10.0</v>
      </c>
      <c r="C12" s="635">
        <v>10.0</v>
      </c>
      <c r="D12" s="642">
        <v>44.7</v>
      </c>
      <c r="E12" s="678">
        <v>0.0</v>
      </c>
      <c r="F12" s="679">
        <f t="shared" si="1"/>
        <v>0</v>
      </c>
      <c r="G12" s="679">
        <f t="shared" si="2"/>
        <v>0</v>
      </c>
      <c r="H12" s="374">
        <v>100.0</v>
      </c>
      <c r="I12" s="642">
        <f t="shared" si="3"/>
        <v>4.164285714</v>
      </c>
      <c r="J12" s="642">
        <f t="shared" si="4"/>
        <v>1861.435714</v>
      </c>
      <c r="K12" s="678">
        <v>0.0</v>
      </c>
      <c r="L12" s="680">
        <f t="shared" si="17"/>
        <v>1.845611429</v>
      </c>
      <c r="M12" s="680">
        <f t="shared" si="5"/>
        <v>0</v>
      </c>
      <c r="N12" s="374">
        <v>0.0</v>
      </c>
      <c r="O12" s="681">
        <f t="shared" si="6"/>
        <v>0</v>
      </c>
      <c r="P12" s="681">
        <f t="shared" si="18"/>
        <v>0</v>
      </c>
      <c r="Q12" s="640"/>
      <c r="R12" s="640">
        <f t="shared" si="7"/>
        <v>0</v>
      </c>
      <c r="S12" s="640">
        <f t="shared" si="8"/>
        <v>1824.871798</v>
      </c>
      <c r="T12" s="640">
        <f t="shared" si="9"/>
        <v>100</v>
      </c>
      <c r="U12" s="640">
        <f t="shared" si="10"/>
        <v>3686.307513</v>
      </c>
      <c r="V12" s="686">
        <v>690.0</v>
      </c>
      <c r="W12" s="641">
        <v>0.833</v>
      </c>
      <c r="X12" s="642">
        <f t="shared" si="11"/>
        <v>372.351</v>
      </c>
      <c r="Y12" s="641">
        <v>3.123</v>
      </c>
      <c r="Z12" s="640">
        <f t="shared" si="12"/>
        <v>1089.139391</v>
      </c>
      <c r="AA12" s="640"/>
      <c r="AB12" s="642">
        <f>SUM(76.48*(V12/690))</f>
        <v>76.48</v>
      </c>
      <c r="AC12" s="640">
        <f t="shared" si="13"/>
        <v>21414.4</v>
      </c>
      <c r="AD12" s="641">
        <v>11.48</v>
      </c>
      <c r="AE12" s="642">
        <f t="shared" si="14"/>
        <v>3214.4</v>
      </c>
      <c r="AF12" s="682">
        <f t="shared" si="15"/>
        <v>0.08796</v>
      </c>
      <c r="AG12" s="635"/>
      <c r="AH12" s="643">
        <f t="shared" si="16"/>
        <v>29.7765979</v>
      </c>
      <c r="AI12" s="683"/>
      <c r="AJ12" s="642"/>
      <c r="AK12" s="640" t="s">
        <v>1103</v>
      </c>
      <c r="AL12" s="635" t="s">
        <v>1109</v>
      </c>
      <c r="AM12" s="635" t="s">
        <v>1105</v>
      </c>
      <c r="AN12" s="640"/>
      <c r="AO12" s="651" t="s">
        <v>1112</v>
      </c>
      <c r="AP12" s="640"/>
      <c r="AQ12" s="640"/>
      <c r="AR12" s="635"/>
    </row>
    <row r="13" ht="14.25" customHeight="1">
      <c r="A13" s="635" t="s">
        <v>1116</v>
      </c>
      <c r="B13" s="635">
        <v>10.0</v>
      </c>
      <c r="C13" s="635">
        <v>10.0</v>
      </c>
      <c r="D13" s="642">
        <v>44.7</v>
      </c>
      <c r="E13" s="685">
        <v>25.0</v>
      </c>
      <c r="F13" s="679">
        <f t="shared" si="1"/>
        <v>0</v>
      </c>
      <c r="G13" s="679">
        <f t="shared" si="2"/>
        <v>0</v>
      </c>
      <c r="H13" s="635">
        <v>25.0</v>
      </c>
      <c r="I13" s="642">
        <f t="shared" si="3"/>
        <v>4.164285714</v>
      </c>
      <c r="J13" s="642">
        <f t="shared" si="4"/>
        <v>465.3589286</v>
      </c>
      <c r="K13" s="685">
        <v>25.0</v>
      </c>
      <c r="L13" s="680">
        <f t="shared" si="17"/>
        <v>1.845611429</v>
      </c>
      <c r="M13" s="680">
        <f t="shared" si="5"/>
        <v>206.2470771</v>
      </c>
      <c r="N13" s="635">
        <v>25.0</v>
      </c>
      <c r="O13" s="681">
        <f t="shared" si="6"/>
        <v>0</v>
      </c>
      <c r="P13" s="681">
        <f t="shared" si="18"/>
        <v>0</v>
      </c>
      <c r="Q13" s="640"/>
      <c r="R13" s="640">
        <f t="shared" si="7"/>
        <v>465.3589286</v>
      </c>
      <c r="S13" s="640">
        <f t="shared" si="8"/>
        <v>456.2179496</v>
      </c>
      <c r="T13" s="640">
        <f t="shared" si="9"/>
        <v>100</v>
      </c>
      <c r="U13" s="640">
        <f t="shared" si="10"/>
        <v>1593.182884</v>
      </c>
      <c r="V13" s="686">
        <v>690.0</v>
      </c>
      <c r="W13" s="641">
        <v>0.833</v>
      </c>
      <c r="X13" s="642">
        <f t="shared" si="11"/>
        <v>372.351</v>
      </c>
      <c r="Y13" s="641">
        <v>3.123</v>
      </c>
      <c r="Z13" s="640">
        <f t="shared" si="12"/>
        <v>1104.836748</v>
      </c>
      <c r="AA13" s="640"/>
      <c r="AB13" s="642">
        <f>SUM(49.74*(V13/690))</f>
        <v>49.74</v>
      </c>
      <c r="AC13" s="640">
        <f t="shared" si="13"/>
        <v>13927.2</v>
      </c>
      <c r="AD13" s="641">
        <v>6.81</v>
      </c>
      <c r="AE13" s="642">
        <f t="shared" si="14"/>
        <v>1906.8</v>
      </c>
      <c r="AF13" s="682">
        <f t="shared" si="15"/>
        <v>0.05655</v>
      </c>
      <c r="AG13" s="635"/>
      <c r="AH13" s="643">
        <f t="shared" si="16"/>
        <v>18.90437063</v>
      </c>
      <c r="AI13" s="683"/>
      <c r="AJ13" s="642"/>
      <c r="AK13" s="640" t="s">
        <v>1103</v>
      </c>
      <c r="AL13" s="635" t="s">
        <v>1109</v>
      </c>
      <c r="AM13" s="635" t="s">
        <v>1105</v>
      </c>
      <c r="AN13" s="640"/>
      <c r="AO13" s="651" t="s">
        <v>1112</v>
      </c>
      <c r="AP13" s="640"/>
      <c r="AQ13" s="640"/>
      <c r="AR13" s="635"/>
    </row>
    <row r="14" ht="14.25" customHeight="1">
      <c r="A14" s="635" t="s">
        <v>1117</v>
      </c>
      <c r="B14" s="635">
        <v>10.0</v>
      </c>
      <c r="C14" s="635">
        <v>10.0</v>
      </c>
      <c r="D14" s="642">
        <v>44.7</v>
      </c>
      <c r="E14" s="685">
        <v>25.0</v>
      </c>
      <c r="F14" s="679">
        <f t="shared" si="1"/>
        <v>0</v>
      </c>
      <c r="G14" s="679">
        <f t="shared" si="2"/>
        <v>0</v>
      </c>
      <c r="H14" s="635">
        <v>25.0</v>
      </c>
      <c r="I14" s="642">
        <f t="shared" si="3"/>
        <v>4.164285714</v>
      </c>
      <c r="J14" s="642">
        <f t="shared" si="4"/>
        <v>465.3589286</v>
      </c>
      <c r="K14" s="685">
        <v>25.0</v>
      </c>
      <c r="L14" s="680">
        <f t="shared" si="17"/>
        <v>1.845611429</v>
      </c>
      <c r="M14" s="680">
        <f t="shared" si="5"/>
        <v>206.2470771</v>
      </c>
      <c r="N14" s="635">
        <v>25.0</v>
      </c>
      <c r="O14" s="681">
        <f t="shared" si="6"/>
        <v>0</v>
      </c>
      <c r="P14" s="681">
        <f t="shared" si="18"/>
        <v>0</v>
      </c>
      <c r="Q14" s="640"/>
      <c r="R14" s="640">
        <f t="shared" si="7"/>
        <v>465.3589286</v>
      </c>
      <c r="S14" s="640">
        <f t="shared" si="8"/>
        <v>456.2179496</v>
      </c>
      <c r="T14" s="640">
        <f t="shared" si="9"/>
        <v>100</v>
      </c>
      <c r="U14" s="640">
        <f t="shared" si="10"/>
        <v>1593.182884</v>
      </c>
      <c r="V14" s="686">
        <v>690.0</v>
      </c>
      <c r="W14" s="641">
        <v>0.833</v>
      </c>
      <c r="X14" s="642">
        <f t="shared" si="11"/>
        <v>372.351</v>
      </c>
      <c r="Y14" s="641">
        <v>3.123</v>
      </c>
      <c r="Z14" s="640">
        <f t="shared" si="12"/>
        <v>1104.836748</v>
      </c>
      <c r="AA14" s="640"/>
      <c r="AB14" s="642">
        <f>SUM(59.67*(V14/690))</f>
        <v>59.67</v>
      </c>
      <c r="AC14" s="640">
        <f t="shared" si="13"/>
        <v>16707.6</v>
      </c>
      <c r="AD14" s="641">
        <v>9.15</v>
      </c>
      <c r="AE14" s="642">
        <f t="shared" si="14"/>
        <v>2562</v>
      </c>
      <c r="AF14" s="682">
        <f t="shared" si="15"/>
        <v>0.06882</v>
      </c>
      <c r="AG14" s="635"/>
      <c r="AH14" s="643">
        <f t="shared" si="16"/>
        <v>22.33997063</v>
      </c>
      <c r="AI14" s="683"/>
      <c r="AJ14" s="642"/>
      <c r="AK14" s="640" t="s">
        <v>1103</v>
      </c>
      <c r="AL14" s="635" t="s">
        <v>1109</v>
      </c>
      <c r="AM14" s="635" t="s">
        <v>1105</v>
      </c>
      <c r="AN14" s="640"/>
      <c r="AO14" s="651" t="s">
        <v>1112</v>
      </c>
      <c r="AP14" s="640"/>
      <c r="AQ14" s="640"/>
      <c r="AR14" s="635"/>
    </row>
    <row r="15" ht="14.25" customHeight="1">
      <c r="A15" s="635" t="s">
        <v>1118</v>
      </c>
      <c r="B15" s="635">
        <v>10.0</v>
      </c>
      <c r="C15" s="635">
        <v>10.0</v>
      </c>
      <c r="D15" s="642">
        <v>44.7</v>
      </c>
      <c r="E15" s="685">
        <v>25.0</v>
      </c>
      <c r="F15" s="679">
        <f t="shared" si="1"/>
        <v>0</v>
      </c>
      <c r="G15" s="679">
        <f t="shared" si="2"/>
        <v>0</v>
      </c>
      <c r="H15" s="635">
        <v>25.0</v>
      </c>
      <c r="I15" s="642">
        <f t="shared" si="3"/>
        <v>4.164285714</v>
      </c>
      <c r="J15" s="642">
        <f t="shared" si="4"/>
        <v>465.3589286</v>
      </c>
      <c r="K15" s="685">
        <v>25.0</v>
      </c>
      <c r="L15" s="680">
        <f t="shared" si="17"/>
        <v>1.845611429</v>
      </c>
      <c r="M15" s="680">
        <f t="shared" si="5"/>
        <v>206.2470771</v>
      </c>
      <c r="N15" s="635">
        <v>25.0</v>
      </c>
      <c r="O15" s="681">
        <f t="shared" si="6"/>
        <v>0</v>
      </c>
      <c r="P15" s="681">
        <f t="shared" si="18"/>
        <v>0</v>
      </c>
      <c r="Q15" s="640"/>
      <c r="R15" s="640">
        <f t="shared" si="7"/>
        <v>465.3589286</v>
      </c>
      <c r="S15" s="640">
        <f t="shared" si="8"/>
        <v>456.2179496</v>
      </c>
      <c r="T15" s="640">
        <f t="shared" si="9"/>
        <v>100</v>
      </c>
      <c r="U15" s="640">
        <f t="shared" si="10"/>
        <v>1593.182884</v>
      </c>
      <c r="V15" s="686">
        <v>690.0</v>
      </c>
      <c r="W15" s="641">
        <v>0.833</v>
      </c>
      <c r="X15" s="642">
        <f t="shared" si="11"/>
        <v>372.351</v>
      </c>
      <c r="Y15" s="641">
        <v>3.123</v>
      </c>
      <c r="Z15" s="640">
        <f t="shared" si="12"/>
        <v>1104.836748</v>
      </c>
      <c r="AA15" s="640"/>
      <c r="AB15" s="642">
        <f>SUM(50.48*(V15/690))</f>
        <v>50.48</v>
      </c>
      <c r="AC15" s="640">
        <f t="shared" si="13"/>
        <v>14134.4</v>
      </c>
      <c r="AD15" s="641">
        <v>10.27</v>
      </c>
      <c r="AE15" s="642">
        <f t="shared" si="14"/>
        <v>2875.6</v>
      </c>
      <c r="AF15" s="682">
        <f t="shared" si="15"/>
        <v>0.06075</v>
      </c>
      <c r="AG15" s="635"/>
      <c r="AH15" s="643">
        <f t="shared" si="16"/>
        <v>20.08037063</v>
      </c>
      <c r="AI15" s="683"/>
      <c r="AJ15" s="642"/>
      <c r="AK15" s="640" t="s">
        <v>1103</v>
      </c>
      <c r="AL15" s="635" t="s">
        <v>1109</v>
      </c>
      <c r="AM15" s="635" t="s">
        <v>1105</v>
      </c>
      <c r="AN15" s="640"/>
      <c r="AO15" s="651" t="s">
        <v>1112</v>
      </c>
      <c r="AP15" s="640"/>
      <c r="AQ15" s="640"/>
      <c r="AR15" s="635"/>
    </row>
    <row r="16" ht="14.25" customHeight="1">
      <c r="A16" s="635" t="s">
        <v>1119</v>
      </c>
      <c r="B16" s="635">
        <v>10.0</v>
      </c>
      <c r="C16" s="635">
        <v>10.0</v>
      </c>
      <c r="D16" s="642">
        <v>44.7</v>
      </c>
      <c r="E16" s="685">
        <v>25.0</v>
      </c>
      <c r="F16" s="679">
        <f t="shared" si="1"/>
        <v>0</v>
      </c>
      <c r="G16" s="679">
        <f t="shared" si="2"/>
        <v>0</v>
      </c>
      <c r="H16" s="635">
        <v>25.0</v>
      </c>
      <c r="I16" s="642">
        <f t="shared" si="3"/>
        <v>4.164285714</v>
      </c>
      <c r="J16" s="642">
        <f t="shared" si="4"/>
        <v>465.3589286</v>
      </c>
      <c r="K16" s="685">
        <v>25.0</v>
      </c>
      <c r="L16" s="680">
        <f t="shared" si="17"/>
        <v>1.845611429</v>
      </c>
      <c r="M16" s="680">
        <f t="shared" si="5"/>
        <v>206.2470771</v>
      </c>
      <c r="N16" s="635">
        <v>25.0</v>
      </c>
      <c r="O16" s="681">
        <f t="shared" si="6"/>
        <v>0</v>
      </c>
      <c r="P16" s="681">
        <f t="shared" si="18"/>
        <v>0</v>
      </c>
      <c r="Q16" s="640"/>
      <c r="R16" s="640">
        <f t="shared" si="7"/>
        <v>465.3589286</v>
      </c>
      <c r="S16" s="640">
        <f t="shared" si="8"/>
        <v>456.2179496</v>
      </c>
      <c r="T16" s="640">
        <f t="shared" si="9"/>
        <v>100</v>
      </c>
      <c r="U16" s="640">
        <f t="shared" si="10"/>
        <v>1593.182884</v>
      </c>
      <c r="V16" s="686">
        <v>690.0</v>
      </c>
      <c r="W16" s="641">
        <v>0.833</v>
      </c>
      <c r="X16" s="642">
        <f t="shared" si="11"/>
        <v>372.351</v>
      </c>
      <c r="Y16" s="641">
        <v>3.123</v>
      </c>
      <c r="Z16" s="640">
        <f t="shared" si="12"/>
        <v>1104.836748</v>
      </c>
      <c r="AA16" s="640"/>
      <c r="AB16" s="642">
        <f>SUM(48.88*(V16/690))</f>
        <v>48.88</v>
      </c>
      <c r="AC16" s="640">
        <f t="shared" si="13"/>
        <v>13686.4</v>
      </c>
      <c r="AD16" s="641">
        <v>6.86</v>
      </c>
      <c r="AE16" s="642">
        <f t="shared" si="14"/>
        <v>1920.8</v>
      </c>
      <c r="AF16" s="682">
        <f t="shared" si="15"/>
        <v>0.05574</v>
      </c>
      <c r="AG16" s="635"/>
      <c r="AH16" s="643">
        <f t="shared" si="16"/>
        <v>18.67757063</v>
      </c>
      <c r="AI16" s="683"/>
      <c r="AJ16" s="642"/>
      <c r="AK16" s="640" t="s">
        <v>1103</v>
      </c>
      <c r="AL16" s="635" t="s">
        <v>1109</v>
      </c>
      <c r="AM16" s="635" t="s">
        <v>1105</v>
      </c>
      <c r="AN16" s="640"/>
      <c r="AO16" s="651" t="s">
        <v>1112</v>
      </c>
      <c r="AP16" s="640"/>
      <c r="AQ16" s="640"/>
      <c r="AR16" s="635"/>
    </row>
    <row r="17" ht="14.25" customHeight="1">
      <c r="A17" s="635" t="s">
        <v>1120</v>
      </c>
      <c r="B17" s="635">
        <v>10.0</v>
      </c>
      <c r="C17" s="635">
        <v>10.0</v>
      </c>
      <c r="D17" s="642">
        <v>44.7</v>
      </c>
      <c r="E17" s="685">
        <v>25.0</v>
      </c>
      <c r="F17" s="679">
        <f t="shared" si="1"/>
        <v>0</v>
      </c>
      <c r="G17" s="679">
        <f t="shared" si="2"/>
        <v>0</v>
      </c>
      <c r="H17" s="635">
        <v>25.0</v>
      </c>
      <c r="I17" s="642">
        <f t="shared" si="3"/>
        <v>4.164285714</v>
      </c>
      <c r="J17" s="642">
        <f t="shared" si="4"/>
        <v>465.3589286</v>
      </c>
      <c r="K17" s="685">
        <v>25.0</v>
      </c>
      <c r="L17" s="680">
        <f t="shared" si="17"/>
        <v>1.845611429</v>
      </c>
      <c r="M17" s="680">
        <f t="shared" si="5"/>
        <v>206.2470771</v>
      </c>
      <c r="N17" s="635">
        <v>25.0</v>
      </c>
      <c r="O17" s="681">
        <f t="shared" si="6"/>
        <v>0</v>
      </c>
      <c r="P17" s="681">
        <f t="shared" si="18"/>
        <v>0</v>
      </c>
      <c r="Q17" s="640"/>
      <c r="R17" s="640">
        <f t="shared" si="7"/>
        <v>465.3589286</v>
      </c>
      <c r="S17" s="640">
        <f t="shared" si="8"/>
        <v>456.2179496</v>
      </c>
      <c r="T17" s="640">
        <f t="shared" si="9"/>
        <v>100</v>
      </c>
      <c r="U17" s="640">
        <f t="shared" si="10"/>
        <v>1593.182884</v>
      </c>
      <c r="V17" s="686">
        <v>690.0</v>
      </c>
      <c r="W17" s="641">
        <v>0.833</v>
      </c>
      <c r="X17" s="642">
        <f t="shared" si="11"/>
        <v>372.351</v>
      </c>
      <c r="Y17" s="641">
        <v>3.123</v>
      </c>
      <c r="Z17" s="640">
        <f t="shared" si="12"/>
        <v>1104.836748</v>
      </c>
      <c r="AA17" s="640"/>
      <c r="AB17" s="642">
        <f>SUM(50.5*(V17/690))</f>
        <v>50.5</v>
      </c>
      <c r="AC17" s="640">
        <f t="shared" si="13"/>
        <v>14140</v>
      </c>
      <c r="AD17" s="641">
        <v>6.87</v>
      </c>
      <c r="AE17" s="642">
        <f t="shared" si="14"/>
        <v>1923.6</v>
      </c>
      <c r="AF17" s="682">
        <f t="shared" si="15"/>
        <v>0.05737</v>
      </c>
      <c r="AG17" s="635"/>
      <c r="AH17" s="643">
        <f t="shared" si="16"/>
        <v>19.13397063</v>
      </c>
      <c r="AI17" s="683"/>
      <c r="AJ17" s="642"/>
      <c r="AK17" s="640" t="s">
        <v>1103</v>
      </c>
      <c r="AL17" s="635" t="s">
        <v>1109</v>
      </c>
      <c r="AM17" s="635" t="s">
        <v>1105</v>
      </c>
      <c r="AN17" s="640"/>
      <c r="AO17" s="651" t="s">
        <v>1112</v>
      </c>
      <c r="AP17" s="640"/>
      <c r="AQ17" s="640"/>
      <c r="AR17" s="635"/>
    </row>
    <row r="18" ht="14.25" customHeight="1">
      <c r="A18" s="635"/>
      <c r="B18" s="635"/>
      <c r="C18" s="635"/>
      <c r="D18" s="642"/>
      <c r="E18" s="685"/>
      <c r="F18" s="679"/>
      <c r="G18" s="679"/>
      <c r="H18" s="635"/>
      <c r="I18" s="642"/>
      <c r="J18" s="642"/>
      <c r="K18" s="685"/>
      <c r="L18" s="680"/>
      <c r="M18" s="680"/>
      <c r="N18" s="635"/>
      <c r="O18" s="681"/>
      <c r="P18" s="681"/>
      <c r="Q18" s="640"/>
      <c r="R18" s="640"/>
      <c r="S18" s="640"/>
      <c r="T18" s="640"/>
      <c r="U18" s="640"/>
      <c r="V18" s="686"/>
      <c r="W18" s="641"/>
      <c r="X18" s="642"/>
      <c r="Y18" s="641"/>
      <c r="Z18" s="640"/>
      <c r="AA18" s="640"/>
      <c r="AB18" s="642"/>
      <c r="AC18" s="640"/>
      <c r="AD18" s="641"/>
      <c r="AE18" s="642"/>
      <c r="AF18" s="682"/>
      <c r="AG18" s="635"/>
      <c r="AH18" s="643"/>
      <c r="AI18" s="683"/>
      <c r="AJ18" s="642"/>
      <c r="AK18" s="640"/>
      <c r="AL18" s="635"/>
      <c r="AM18" s="635"/>
      <c r="AN18" s="640"/>
      <c r="AO18" s="651"/>
      <c r="AP18" s="640"/>
      <c r="AQ18" s="640"/>
      <c r="AR18" s="635"/>
    </row>
    <row r="19" ht="14.25" customHeight="1">
      <c r="A19" s="635" t="s">
        <v>1121</v>
      </c>
      <c r="B19" s="635">
        <v>10.0</v>
      </c>
      <c r="C19" s="635">
        <v>5.0</v>
      </c>
      <c r="D19" s="642">
        <v>11.1</v>
      </c>
      <c r="E19" s="685">
        <v>25.0</v>
      </c>
      <c r="F19" s="679">
        <f t="shared" ref="F19:F22" si="19">0*44/28*265</f>
        <v>0</v>
      </c>
      <c r="G19" s="679">
        <f t="shared" ref="G19:G22" si="20">B19*D19*(E19/100)*F19</f>
        <v>0</v>
      </c>
      <c r="H19" s="635">
        <v>25.0</v>
      </c>
      <c r="I19" s="642">
        <f t="shared" ref="I19:I22" si="21">0.01*44/28*265</f>
        <v>4.164285714</v>
      </c>
      <c r="J19" s="642">
        <f t="shared" ref="J19:J22" si="22">B19*D19*(H19/100)*I19</f>
        <v>115.5589286</v>
      </c>
      <c r="K19" s="685">
        <v>25.0</v>
      </c>
      <c r="L19" s="680">
        <f t="shared" ref="L19:L22" si="23">0.004432*44/28*265</f>
        <v>1.845611429</v>
      </c>
      <c r="M19" s="680">
        <f t="shared" ref="M19:M22" si="24">B19*D19*(K19/100)*L19</f>
        <v>51.21571714</v>
      </c>
      <c r="N19" s="635">
        <v>25.0</v>
      </c>
      <c r="O19" s="681">
        <f t="shared" ref="O19:O22" si="25">0*44/28*265</f>
        <v>0</v>
      </c>
      <c r="P19" s="681">
        <f t="shared" ref="P19:P22" si="26">B19*D19*(N19/100)*O19</f>
        <v>0</v>
      </c>
      <c r="Q19" s="640"/>
      <c r="R19" s="640">
        <f t="shared" ref="R19:R22" si="27">((44/28)*((B19*(D19*0.8)*(E19/100))-(G19/265))*0.0125)*265</f>
        <v>115.5589286</v>
      </c>
      <c r="S19" s="640">
        <f t="shared" ref="S19:S22" si="28">((44/28)*((B19*(D19*0.8)*(H19/100))-(J19/265))*0.0125)*265</f>
        <v>113.289021</v>
      </c>
      <c r="T19" s="640">
        <f t="shared" ref="T19:T22" si="29">N19+K19+H19+E19</f>
        <v>100</v>
      </c>
      <c r="U19" s="640">
        <f t="shared" ref="U19:U22" si="30">G19+J19+M19+P19+R19+S19</f>
        <v>395.6225953</v>
      </c>
      <c r="V19" s="686"/>
      <c r="W19" s="641">
        <v>0.833</v>
      </c>
      <c r="X19" s="642">
        <f t="shared" ref="X19:X22" si="31">W19*D19*B19</f>
        <v>92.463</v>
      </c>
      <c r="Y19" s="641">
        <v>3.123</v>
      </c>
      <c r="Z19" s="640">
        <f t="shared" ref="Z19:Z22" si="32">Y19*((B19*D19*0.8)-((((G19+J19+M19+P19+R19+S19)/265)/(44/28))))</f>
        <v>274.3554341</v>
      </c>
      <c r="AA19" s="640"/>
      <c r="AB19" s="642">
        <v>1.5</v>
      </c>
      <c r="AC19" s="640">
        <f t="shared" ref="AC19:AC22" si="33">B19*AB19*28</f>
        <v>420</v>
      </c>
      <c r="AD19" s="641">
        <v>5.2</v>
      </c>
      <c r="AE19" s="642">
        <f t="shared" ref="AE19:AE22" si="34">B19*AD19*28</f>
        <v>1456</v>
      </c>
      <c r="AF19" s="682">
        <f t="shared" ref="AF19:AF22" si="35">SUM(((AC19+AE19)/28)/1000)/B19</f>
        <v>0.0067</v>
      </c>
      <c r="AG19" s="635"/>
      <c r="AH19" s="643">
        <f t="shared" ref="AH19:AH22" si="36">(U19+AC19+AE19+X19+Z19)/1000</f>
        <v>2.638441029</v>
      </c>
      <c r="AI19" s="683"/>
      <c r="AJ19" s="642"/>
      <c r="AK19" s="640" t="s">
        <v>1103</v>
      </c>
      <c r="AL19" s="635" t="s">
        <v>1122</v>
      </c>
      <c r="AM19" s="635" t="s">
        <v>1105</v>
      </c>
      <c r="AN19" s="640" t="s">
        <v>1106</v>
      </c>
      <c r="AO19" s="651" t="s">
        <v>1112</v>
      </c>
      <c r="AP19" s="640"/>
      <c r="AQ19" s="640"/>
      <c r="AR19" s="635"/>
    </row>
    <row r="20" ht="14.25" customHeight="1">
      <c r="A20" s="635" t="s">
        <v>1123</v>
      </c>
      <c r="B20" s="635">
        <v>10.0</v>
      </c>
      <c r="C20" s="635">
        <v>5.0</v>
      </c>
      <c r="D20" s="642">
        <v>11.1</v>
      </c>
      <c r="E20" s="685">
        <v>25.0</v>
      </c>
      <c r="F20" s="679">
        <f t="shared" si="19"/>
        <v>0</v>
      </c>
      <c r="G20" s="679">
        <f t="shared" si="20"/>
        <v>0</v>
      </c>
      <c r="H20" s="635">
        <v>25.0</v>
      </c>
      <c r="I20" s="642">
        <f t="shared" si="21"/>
        <v>4.164285714</v>
      </c>
      <c r="J20" s="642">
        <f t="shared" si="22"/>
        <v>115.5589286</v>
      </c>
      <c r="K20" s="685">
        <v>25.0</v>
      </c>
      <c r="L20" s="680">
        <f t="shared" si="23"/>
        <v>1.845611429</v>
      </c>
      <c r="M20" s="680">
        <f t="shared" si="24"/>
        <v>51.21571714</v>
      </c>
      <c r="N20" s="635">
        <v>25.0</v>
      </c>
      <c r="O20" s="681">
        <f t="shared" si="25"/>
        <v>0</v>
      </c>
      <c r="P20" s="681">
        <f t="shared" si="26"/>
        <v>0</v>
      </c>
      <c r="Q20" s="640"/>
      <c r="R20" s="640">
        <f t="shared" si="27"/>
        <v>115.5589286</v>
      </c>
      <c r="S20" s="640">
        <f t="shared" si="28"/>
        <v>113.289021</v>
      </c>
      <c r="T20" s="640">
        <f t="shared" si="29"/>
        <v>100</v>
      </c>
      <c r="U20" s="640">
        <f t="shared" si="30"/>
        <v>395.6225953</v>
      </c>
      <c r="V20" s="686"/>
      <c r="W20" s="641">
        <v>0.833</v>
      </c>
      <c r="X20" s="642">
        <f t="shared" si="31"/>
        <v>92.463</v>
      </c>
      <c r="Y20" s="641">
        <v>3.123</v>
      </c>
      <c r="Z20" s="640">
        <f t="shared" si="32"/>
        <v>274.3554341</v>
      </c>
      <c r="AA20" s="640"/>
      <c r="AB20" s="642">
        <v>1.5</v>
      </c>
      <c r="AC20" s="640">
        <f t="shared" si="33"/>
        <v>420</v>
      </c>
      <c r="AD20" s="641">
        <v>5.2</v>
      </c>
      <c r="AE20" s="642">
        <f t="shared" si="34"/>
        <v>1456</v>
      </c>
      <c r="AF20" s="682">
        <f t="shared" si="35"/>
        <v>0.0067</v>
      </c>
      <c r="AG20" s="635"/>
      <c r="AH20" s="643">
        <f t="shared" si="36"/>
        <v>2.638441029</v>
      </c>
      <c r="AI20" s="683"/>
      <c r="AJ20" s="642"/>
      <c r="AK20" s="640" t="s">
        <v>1103</v>
      </c>
      <c r="AL20" s="635" t="s">
        <v>1122</v>
      </c>
      <c r="AM20" s="635" t="s">
        <v>1105</v>
      </c>
      <c r="AN20" s="640" t="s">
        <v>1106</v>
      </c>
      <c r="AO20" s="651" t="s">
        <v>1112</v>
      </c>
      <c r="AP20" s="640"/>
      <c r="AQ20" s="640"/>
      <c r="AR20" s="635"/>
    </row>
    <row r="21" ht="14.25" customHeight="1">
      <c r="A21" s="635" t="s">
        <v>1124</v>
      </c>
      <c r="B21" s="635">
        <v>10.0</v>
      </c>
      <c r="C21" s="635">
        <v>10.0</v>
      </c>
      <c r="D21" s="642">
        <v>18.1</v>
      </c>
      <c r="E21" s="685">
        <v>25.0</v>
      </c>
      <c r="F21" s="679">
        <f t="shared" si="19"/>
        <v>0</v>
      </c>
      <c r="G21" s="679">
        <f t="shared" si="20"/>
        <v>0</v>
      </c>
      <c r="H21" s="635">
        <v>25.0</v>
      </c>
      <c r="I21" s="642">
        <f t="shared" si="21"/>
        <v>4.164285714</v>
      </c>
      <c r="J21" s="642">
        <f t="shared" si="22"/>
        <v>188.4339286</v>
      </c>
      <c r="K21" s="685">
        <v>25.0</v>
      </c>
      <c r="L21" s="680">
        <f t="shared" si="23"/>
        <v>1.845611429</v>
      </c>
      <c r="M21" s="680">
        <f t="shared" si="24"/>
        <v>83.51391714</v>
      </c>
      <c r="N21" s="635">
        <v>25.0</v>
      </c>
      <c r="O21" s="681">
        <f t="shared" si="25"/>
        <v>0</v>
      </c>
      <c r="P21" s="681">
        <f t="shared" si="26"/>
        <v>0</v>
      </c>
      <c r="Q21" s="640"/>
      <c r="R21" s="640">
        <f t="shared" si="27"/>
        <v>188.4339286</v>
      </c>
      <c r="S21" s="640">
        <f t="shared" si="28"/>
        <v>184.7325478</v>
      </c>
      <c r="T21" s="640">
        <f t="shared" si="29"/>
        <v>100</v>
      </c>
      <c r="U21" s="640">
        <f t="shared" si="30"/>
        <v>645.1143221</v>
      </c>
      <c r="V21" s="686"/>
      <c r="W21" s="641">
        <v>0.833</v>
      </c>
      <c r="X21" s="642">
        <f t="shared" si="31"/>
        <v>150.773</v>
      </c>
      <c r="Y21" s="641">
        <v>3.123</v>
      </c>
      <c r="Z21" s="640">
        <f t="shared" si="32"/>
        <v>447.3723745</v>
      </c>
      <c r="AA21" s="640"/>
      <c r="AB21" s="642">
        <v>1.5</v>
      </c>
      <c r="AC21" s="640">
        <f t="shared" si="33"/>
        <v>420</v>
      </c>
      <c r="AD21" s="641">
        <v>5.2</v>
      </c>
      <c r="AE21" s="642">
        <f t="shared" si="34"/>
        <v>1456</v>
      </c>
      <c r="AF21" s="682">
        <f t="shared" si="35"/>
        <v>0.0067</v>
      </c>
      <c r="AG21" s="635"/>
      <c r="AH21" s="643">
        <f t="shared" si="36"/>
        <v>3.119259697</v>
      </c>
      <c r="AI21" s="683"/>
      <c r="AJ21" s="642"/>
      <c r="AK21" s="640" t="s">
        <v>1103</v>
      </c>
      <c r="AL21" s="635" t="s">
        <v>1122</v>
      </c>
      <c r="AM21" s="635" t="s">
        <v>1105</v>
      </c>
      <c r="AN21" s="640" t="s">
        <v>1106</v>
      </c>
      <c r="AO21" s="651" t="s">
        <v>1112</v>
      </c>
      <c r="AP21" s="640"/>
      <c r="AQ21" s="640"/>
      <c r="AR21" s="635"/>
    </row>
    <row r="22" ht="14.25" customHeight="1">
      <c r="A22" s="635" t="s">
        <v>1125</v>
      </c>
      <c r="B22" s="635">
        <v>10.0</v>
      </c>
      <c r="C22" s="635">
        <v>10.0</v>
      </c>
      <c r="D22" s="642">
        <v>11.1</v>
      </c>
      <c r="E22" s="685">
        <v>25.0</v>
      </c>
      <c r="F22" s="679">
        <f t="shared" si="19"/>
        <v>0</v>
      </c>
      <c r="G22" s="679">
        <f t="shared" si="20"/>
        <v>0</v>
      </c>
      <c r="H22" s="635">
        <v>25.0</v>
      </c>
      <c r="I22" s="642">
        <f t="shared" si="21"/>
        <v>4.164285714</v>
      </c>
      <c r="J22" s="642">
        <f t="shared" si="22"/>
        <v>115.5589286</v>
      </c>
      <c r="K22" s="685">
        <v>25.0</v>
      </c>
      <c r="L22" s="680">
        <f t="shared" si="23"/>
        <v>1.845611429</v>
      </c>
      <c r="M22" s="680">
        <f t="shared" si="24"/>
        <v>51.21571714</v>
      </c>
      <c r="N22" s="635">
        <v>25.0</v>
      </c>
      <c r="O22" s="681">
        <f t="shared" si="25"/>
        <v>0</v>
      </c>
      <c r="P22" s="681">
        <f t="shared" si="26"/>
        <v>0</v>
      </c>
      <c r="Q22" s="640"/>
      <c r="R22" s="640">
        <f t="shared" si="27"/>
        <v>115.5589286</v>
      </c>
      <c r="S22" s="640">
        <f t="shared" si="28"/>
        <v>113.289021</v>
      </c>
      <c r="T22" s="640">
        <f t="shared" si="29"/>
        <v>100</v>
      </c>
      <c r="U22" s="640">
        <f t="shared" si="30"/>
        <v>395.6225953</v>
      </c>
      <c r="V22" s="686"/>
      <c r="W22" s="641">
        <v>0.833</v>
      </c>
      <c r="X22" s="642">
        <f t="shared" si="31"/>
        <v>92.463</v>
      </c>
      <c r="Y22" s="641">
        <v>3.123</v>
      </c>
      <c r="Z22" s="640">
        <f t="shared" si="32"/>
        <v>274.3554341</v>
      </c>
      <c r="AA22" s="640"/>
      <c r="AB22" s="642">
        <v>1.5</v>
      </c>
      <c r="AC22" s="640">
        <f t="shared" si="33"/>
        <v>420</v>
      </c>
      <c r="AD22" s="641">
        <v>5.2</v>
      </c>
      <c r="AE22" s="642">
        <f t="shared" si="34"/>
        <v>1456</v>
      </c>
      <c r="AF22" s="682">
        <f t="shared" si="35"/>
        <v>0.0067</v>
      </c>
      <c r="AG22" s="635"/>
      <c r="AH22" s="643">
        <f t="shared" si="36"/>
        <v>2.638441029</v>
      </c>
      <c r="AI22" s="683"/>
      <c r="AJ22" s="642"/>
      <c r="AK22" s="640"/>
      <c r="AL22" s="635"/>
      <c r="AM22" s="635"/>
      <c r="AN22" s="640"/>
      <c r="AO22" s="651"/>
      <c r="AP22" s="640"/>
      <c r="AQ22" s="640"/>
      <c r="AR22" s="635"/>
    </row>
    <row r="23" ht="14.25" customHeight="1">
      <c r="A23" s="635"/>
      <c r="B23" s="635"/>
      <c r="C23" s="635"/>
      <c r="D23" s="642"/>
      <c r="E23" s="685"/>
      <c r="F23" s="679"/>
      <c r="G23" s="679"/>
      <c r="H23" s="635"/>
      <c r="I23" s="642"/>
      <c r="J23" s="642"/>
      <c r="K23" s="685"/>
      <c r="L23" s="680"/>
      <c r="M23" s="680"/>
      <c r="N23" s="635"/>
      <c r="O23" s="681"/>
      <c r="P23" s="681"/>
      <c r="Q23" s="640"/>
      <c r="R23" s="640"/>
      <c r="S23" s="640"/>
      <c r="T23" s="640"/>
      <c r="U23" s="640"/>
      <c r="V23" s="686"/>
      <c r="W23" s="641"/>
      <c r="X23" s="642"/>
      <c r="Y23" s="641"/>
      <c r="Z23" s="640"/>
      <c r="AA23" s="640"/>
      <c r="AB23" s="642"/>
      <c r="AC23" s="640"/>
      <c r="AD23" s="641"/>
      <c r="AE23" s="642"/>
      <c r="AF23" s="682"/>
      <c r="AG23" s="635"/>
      <c r="AH23" s="643"/>
      <c r="AI23" s="683"/>
      <c r="AJ23" s="642"/>
      <c r="AK23" s="640"/>
      <c r="AL23" s="635"/>
      <c r="AM23" s="635"/>
      <c r="AN23" s="640"/>
      <c r="AO23" s="651"/>
      <c r="AP23" s="640"/>
      <c r="AQ23" s="640"/>
      <c r="AR23" s="635"/>
    </row>
    <row r="24" ht="14.25" customHeight="1">
      <c r="A24" s="635" t="s">
        <v>1126</v>
      </c>
      <c r="B24" s="635">
        <v>10.0</v>
      </c>
      <c r="C24" s="635">
        <v>5.0</v>
      </c>
      <c r="D24" s="642">
        <v>6.8</v>
      </c>
      <c r="E24" s="685">
        <v>25.0</v>
      </c>
      <c r="F24" s="679">
        <f t="shared" ref="F24:F26" si="37">0*44/28*265</f>
        <v>0</v>
      </c>
      <c r="G24" s="679">
        <f t="shared" ref="G24:G26" si="38">B24*D24*(E24/100)*F24</f>
        <v>0</v>
      </c>
      <c r="H24" s="635">
        <v>25.0</v>
      </c>
      <c r="I24" s="642">
        <f t="shared" ref="I24:I26" si="39">0.01*44/28*265</f>
        <v>4.164285714</v>
      </c>
      <c r="J24" s="642">
        <f t="shared" ref="J24:J26" si="40">B24*D24*(H24/100)*I24</f>
        <v>70.79285714</v>
      </c>
      <c r="K24" s="685">
        <v>25.0</v>
      </c>
      <c r="L24" s="680">
        <f t="shared" ref="L24:L26" si="41">0.004432*44/28*265</f>
        <v>1.845611429</v>
      </c>
      <c r="M24" s="680">
        <f t="shared" ref="M24:M26" si="42">B24*D24*(K24/100)*L24</f>
        <v>31.37539429</v>
      </c>
      <c r="N24" s="635">
        <v>25.0</v>
      </c>
      <c r="O24" s="681">
        <f t="shared" ref="O24:O26" si="43">0*44/28*265</f>
        <v>0</v>
      </c>
      <c r="P24" s="681">
        <f t="shared" ref="P24:P26" si="44">B24*D24*(N24/100)*O24</f>
        <v>0</v>
      </c>
      <c r="Q24" s="640"/>
      <c r="R24" s="640">
        <f t="shared" ref="R24:R26" si="45">((44/28)*((B24*(D24*0.8)*(E24/100))-(G24/265))*0.0125)*265</f>
        <v>70.79285714</v>
      </c>
      <c r="S24" s="640">
        <f t="shared" ref="S24:S26" si="46">((44/28)*((B24*(D24*0.8)*(H24/100))-(J24/265))*0.0125)*265</f>
        <v>69.40228316</v>
      </c>
      <c r="T24" s="640">
        <f t="shared" ref="T24:T26" si="47">N24+K24+H24+E24</f>
        <v>100</v>
      </c>
      <c r="U24" s="640">
        <f t="shared" ref="U24:U26" si="48">G24+J24+M24+P24+R24+S24</f>
        <v>242.3633917</v>
      </c>
      <c r="V24" s="686"/>
      <c r="W24" s="641">
        <v>0.833</v>
      </c>
      <c r="X24" s="642">
        <f t="shared" ref="X24:X26" si="49">W24*D24*B24</f>
        <v>56.644</v>
      </c>
      <c r="Y24" s="641">
        <v>3.123</v>
      </c>
      <c r="Z24" s="640">
        <f t="shared" ref="Z24:Z26" si="50">Y24*((B24*D24*0.8)-((((G24+J24+M24+P24+R24+S24)/265)/(44/28))))</f>
        <v>168.0735993</v>
      </c>
      <c r="AA24" s="640"/>
      <c r="AB24" s="642">
        <v>6.49</v>
      </c>
      <c r="AC24" s="640">
        <f t="shared" ref="AC24:AC26" si="51">B24*AB24*28</f>
        <v>1817.2</v>
      </c>
      <c r="AD24" s="641">
        <v>0.18</v>
      </c>
      <c r="AE24" s="642">
        <f t="shared" ref="AE24:AE26" si="52">B24*AD24*28</f>
        <v>50.4</v>
      </c>
      <c r="AF24" s="682">
        <f t="shared" ref="AF24:AF26" si="53">SUM(((AC24+AE24)/28)/1000)/B24</f>
        <v>0.00667</v>
      </c>
      <c r="AG24" s="635"/>
      <c r="AH24" s="643">
        <f t="shared" ref="AH24:AH26" si="54">(U24+AC24+AE24+X24+Z24)/1000</f>
        <v>2.334680991</v>
      </c>
      <c r="AI24" s="683"/>
      <c r="AJ24" s="642"/>
      <c r="AK24" s="640" t="s">
        <v>1103</v>
      </c>
      <c r="AL24" s="635" t="s">
        <v>1109</v>
      </c>
      <c r="AM24" s="635" t="s">
        <v>1105</v>
      </c>
      <c r="AN24" s="640"/>
      <c r="AO24" s="651" t="s">
        <v>1112</v>
      </c>
      <c r="AP24" s="640"/>
      <c r="AQ24" s="640"/>
      <c r="AR24" s="635"/>
    </row>
    <row r="25" ht="14.25" customHeight="1">
      <c r="A25" s="635" t="s">
        <v>1127</v>
      </c>
      <c r="B25" s="635">
        <v>10.0</v>
      </c>
      <c r="C25" s="635">
        <v>5.0</v>
      </c>
      <c r="D25" s="642">
        <v>8.9</v>
      </c>
      <c r="E25" s="685">
        <v>25.0</v>
      </c>
      <c r="F25" s="679">
        <f t="shared" si="37"/>
        <v>0</v>
      </c>
      <c r="G25" s="679">
        <f t="shared" si="38"/>
        <v>0</v>
      </c>
      <c r="H25" s="635">
        <v>25.0</v>
      </c>
      <c r="I25" s="642">
        <f t="shared" si="39"/>
        <v>4.164285714</v>
      </c>
      <c r="J25" s="642">
        <f t="shared" si="40"/>
        <v>92.65535714</v>
      </c>
      <c r="K25" s="685">
        <v>25.0</v>
      </c>
      <c r="L25" s="680">
        <f t="shared" si="41"/>
        <v>1.845611429</v>
      </c>
      <c r="M25" s="680">
        <f t="shared" si="42"/>
        <v>41.06485429</v>
      </c>
      <c r="N25" s="635">
        <v>25.0</v>
      </c>
      <c r="O25" s="681">
        <f t="shared" si="43"/>
        <v>0</v>
      </c>
      <c r="P25" s="681">
        <f t="shared" si="44"/>
        <v>0</v>
      </c>
      <c r="Q25" s="640"/>
      <c r="R25" s="640">
        <f t="shared" si="45"/>
        <v>92.65535714</v>
      </c>
      <c r="S25" s="640">
        <f t="shared" si="46"/>
        <v>90.8353412</v>
      </c>
      <c r="T25" s="640">
        <f t="shared" si="47"/>
        <v>100</v>
      </c>
      <c r="U25" s="640">
        <f t="shared" si="48"/>
        <v>317.2109098</v>
      </c>
      <c r="V25" s="686"/>
      <c r="W25" s="641">
        <v>0.833</v>
      </c>
      <c r="X25" s="642">
        <f t="shared" si="49"/>
        <v>74.137</v>
      </c>
      <c r="Y25" s="641">
        <v>3.123</v>
      </c>
      <c r="Z25" s="640">
        <f t="shared" si="50"/>
        <v>219.9786814</v>
      </c>
      <c r="AA25" s="640"/>
      <c r="AB25" s="642">
        <v>7.01</v>
      </c>
      <c r="AC25" s="640">
        <f t="shared" si="51"/>
        <v>1962.8</v>
      </c>
      <c r="AD25" s="641">
        <v>0.19</v>
      </c>
      <c r="AE25" s="642">
        <f t="shared" si="52"/>
        <v>53.2</v>
      </c>
      <c r="AF25" s="682">
        <f t="shared" si="53"/>
        <v>0.0072</v>
      </c>
      <c r="AG25" s="635"/>
      <c r="AH25" s="643">
        <f t="shared" si="54"/>
        <v>2.627326591</v>
      </c>
      <c r="AI25" s="683"/>
      <c r="AJ25" s="642"/>
      <c r="AK25" s="640" t="s">
        <v>1103</v>
      </c>
      <c r="AL25" s="635" t="s">
        <v>1109</v>
      </c>
      <c r="AM25" s="635" t="s">
        <v>1105</v>
      </c>
      <c r="AN25" s="640"/>
      <c r="AO25" s="651" t="s">
        <v>1112</v>
      </c>
      <c r="AP25" s="640"/>
      <c r="AQ25" s="640"/>
      <c r="AR25" s="635"/>
    </row>
    <row r="26" ht="14.25" customHeight="1">
      <c r="A26" s="635" t="s">
        <v>1128</v>
      </c>
      <c r="B26" s="635">
        <v>10.0</v>
      </c>
      <c r="C26" s="635">
        <v>5.0</v>
      </c>
      <c r="D26" s="642">
        <v>3.3</v>
      </c>
      <c r="E26" s="685">
        <v>25.0</v>
      </c>
      <c r="F26" s="679">
        <f t="shared" si="37"/>
        <v>0</v>
      </c>
      <c r="G26" s="679">
        <f t="shared" si="38"/>
        <v>0</v>
      </c>
      <c r="H26" s="635">
        <v>25.0</v>
      </c>
      <c r="I26" s="642">
        <f t="shared" si="39"/>
        <v>4.164285714</v>
      </c>
      <c r="J26" s="642">
        <f t="shared" si="40"/>
        <v>34.35535714</v>
      </c>
      <c r="K26" s="685">
        <v>25.0</v>
      </c>
      <c r="L26" s="680">
        <f t="shared" si="41"/>
        <v>1.845611429</v>
      </c>
      <c r="M26" s="680">
        <f t="shared" si="42"/>
        <v>15.22629429</v>
      </c>
      <c r="N26" s="635">
        <v>25.0</v>
      </c>
      <c r="O26" s="681">
        <f t="shared" si="43"/>
        <v>0</v>
      </c>
      <c r="P26" s="681">
        <f t="shared" si="44"/>
        <v>0</v>
      </c>
      <c r="Q26" s="640"/>
      <c r="R26" s="640">
        <f t="shared" si="45"/>
        <v>34.35535714</v>
      </c>
      <c r="S26" s="640">
        <f t="shared" si="46"/>
        <v>33.68051977</v>
      </c>
      <c r="T26" s="640">
        <f t="shared" si="47"/>
        <v>100</v>
      </c>
      <c r="U26" s="640">
        <f t="shared" si="48"/>
        <v>117.6175283</v>
      </c>
      <c r="V26" s="686"/>
      <c r="W26" s="641">
        <v>0.833</v>
      </c>
      <c r="X26" s="642">
        <f t="shared" si="49"/>
        <v>27.489</v>
      </c>
      <c r="Y26" s="641">
        <v>3.123</v>
      </c>
      <c r="Z26" s="640">
        <f t="shared" si="50"/>
        <v>81.56512906</v>
      </c>
      <c r="AA26" s="640"/>
      <c r="AB26" s="642">
        <v>2.74</v>
      </c>
      <c r="AC26" s="640">
        <f t="shared" si="51"/>
        <v>767.2</v>
      </c>
      <c r="AD26" s="641">
        <v>0.07</v>
      </c>
      <c r="AE26" s="642">
        <f t="shared" si="52"/>
        <v>19.6</v>
      </c>
      <c r="AF26" s="682">
        <f t="shared" si="53"/>
        <v>0.00281</v>
      </c>
      <c r="AG26" s="635"/>
      <c r="AH26" s="643">
        <f t="shared" si="54"/>
        <v>1.013471657</v>
      </c>
      <c r="AI26" s="683"/>
      <c r="AJ26" s="642"/>
      <c r="AK26" s="640" t="s">
        <v>1103</v>
      </c>
      <c r="AL26" s="635" t="s">
        <v>1109</v>
      </c>
      <c r="AM26" s="635" t="s">
        <v>1105</v>
      </c>
      <c r="AN26" s="640"/>
      <c r="AO26" s="651" t="s">
        <v>1112</v>
      </c>
      <c r="AP26" s="640"/>
      <c r="AQ26" s="640"/>
      <c r="AR26" s="635"/>
    </row>
    <row r="27" ht="14.25" customHeight="1">
      <c r="A27" s="635"/>
      <c r="B27" s="635"/>
      <c r="C27" s="635"/>
      <c r="D27" s="642"/>
      <c r="E27" s="685"/>
      <c r="F27" s="679"/>
      <c r="G27" s="679"/>
      <c r="H27" s="635"/>
      <c r="I27" s="642"/>
      <c r="J27" s="642"/>
      <c r="K27" s="685"/>
      <c r="L27" s="680"/>
      <c r="M27" s="680"/>
      <c r="N27" s="635"/>
      <c r="O27" s="681"/>
      <c r="P27" s="681"/>
      <c r="Q27" s="640"/>
      <c r="R27" s="640"/>
      <c r="S27" s="640"/>
      <c r="T27" s="640"/>
      <c r="U27" s="640"/>
      <c r="V27" s="686"/>
      <c r="W27" s="641"/>
      <c r="X27" s="642"/>
      <c r="Y27" s="641"/>
      <c r="Z27" s="640"/>
      <c r="AA27" s="640"/>
      <c r="AB27" s="642"/>
      <c r="AC27" s="640"/>
      <c r="AD27" s="641"/>
      <c r="AE27" s="642"/>
      <c r="AF27" s="682"/>
      <c r="AG27" s="635"/>
      <c r="AH27" s="643"/>
      <c r="AI27" s="683"/>
      <c r="AJ27" s="642"/>
      <c r="AK27" s="640"/>
      <c r="AL27" s="635"/>
      <c r="AM27" s="635"/>
      <c r="AN27" s="640"/>
      <c r="AO27" s="651"/>
      <c r="AP27" s="640"/>
      <c r="AQ27" s="640"/>
      <c r="AR27" s="635"/>
    </row>
    <row r="28" ht="14.25" customHeight="1">
      <c r="A28" s="635" t="s">
        <v>1129</v>
      </c>
      <c r="B28" s="635">
        <v>10.0</v>
      </c>
      <c r="C28" s="635">
        <v>5.0</v>
      </c>
      <c r="D28" s="642">
        <v>20.6</v>
      </c>
      <c r="E28" s="685">
        <v>25.0</v>
      </c>
      <c r="F28" s="679">
        <f t="shared" ref="F28:F30" si="55">0*44/28*265</f>
        <v>0</v>
      </c>
      <c r="G28" s="679">
        <f>B28*D28*(E28/100)*F28</f>
        <v>0</v>
      </c>
      <c r="H28" s="635">
        <v>25.0</v>
      </c>
      <c r="I28" s="642">
        <f t="shared" ref="I28:I30" si="56">0.01*44/28*265</f>
        <v>4.164285714</v>
      </c>
      <c r="J28" s="642">
        <f>B28*D28*(H28/100)*I28</f>
        <v>214.4607143</v>
      </c>
      <c r="K28" s="685">
        <v>25.0</v>
      </c>
      <c r="L28" s="680">
        <f t="shared" ref="L28:L30" si="57">0.004432*44/28*265</f>
        <v>1.845611429</v>
      </c>
      <c r="M28" s="680">
        <f>B28*D28*(K28/100)*L28</f>
        <v>95.04898857</v>
      </c>
      <c r="N28" s="635">
        <v>25.0</v>
      </c>
      <c r="O28" s="681">
        <f t="shared" ref="O28:O30" si="58">0*44/28*265</f>
        <v>0</v>
      </c>
      <c r="P28" s="681">
        <f t="shared" ref="P28:P30" si="59">B28*D28*(N28/100)*O28</f>
        <v>0</v>
      </c>
      <c r="Q28" s="640"/>
      <c r="R28" s="640">
        <f t="shared" ref="R28:R30" si="60">((44/28)*((B28*(D28*0.8)*(E28/100))-(G28/265))*0.0125)*265</f>
        <v>214.4607143</v>
      </c>
      <c r="S28" s="640">
        <f t="shared" ref="S28:S30" si="61">((44/28)*((B28*(D28*0.8)*(H28/100))-(J28/265))*0.0125)*265</f>
        <v>210.2480931</v>
      </c>
      <c r="T28" s="640">
        <f t="shared" ref="T28:T30" si="62">N28+K28+H28+E28</f>
        <v>100</v>
      </c>
      <c r="U28" s="640">
        <f t="shared" ref="U28:U30" si="63">G28+J28+M28+P28+R28+S28</f>
        <v>734.2185103</v>
      </c>
      <c r="V28" s="686"/>
      <c r="W28" s="641">
        <v>0.833</v>
      </c>
      <c r="X28" s="642">
        <f t="shared" ref="X28:X30" si="64">W28*D28*B28</f>
        <v>171.598</v>
      </c>
      <c r="Y28" s="641">
        <v>3.123</v>
      </c>
      <c r="Z28" s="640">
        <f t="shared" ref="Z28:Z30" si="65">Y28*((B28*D28*0.8)-((((G28+J28+M28+P28+R28+S28)/265)/(44/28))))</f>
        <v>509.164139</v>
      </c>
      <c r="AA28" s="640"/>
      <c r="AB28" s="642">
        <v>5.0</v>
      </c>
      <c r="AC28" s="640">
        <f t="shared" ref="AC28:AC30" si="66">B28*AB28*28</f>
        <v>1400</v>
      </c>
      <c r="AD28" s="641">
        <v>0.13</v>
      </c>
      <c r="AE28" s="642">
        <f t="shared" ref="AE28:AE30" si="67">B28*AD28*28</f>
        <v>36.4</v>
      </c>
      <c r="AF28" s="682">
        <f t="shared" ref="AF28:AF30" si="68">SUM(((AC28+AE28)/28)/1000)/B28</f>
        <v>0.00513</v>
      </c>
      <c r="AG28" s="635"/>
      <c r="AH28" s="643">
        <f t="shared" ref="AH28:AH30" si="69">(U28+AC28+AE28+X28+Z28)/1000</f>
        <v>2.851380649</v>
      </c>
      <c r="AI28" s="683"/>
      <c r="AJ28" s="642"/>
      <c r="AK28" s="640" t="s">
        <v>1103</v>
      </c>
      <c r="AL28" s="635" t="s">
        <v>1109</v>
      </c>
      <c r="AM28" s="635" t="s">
        <v>1105</v>
      </c>
      <c r="AN28" s="640" t="s">
        <v>1106</v>
      </c>
      <c r="AO28" s="651" t="s">
        <v>1112</v>
      </c>
      <c r="AP28" s="640"/>
      <c r="AQ28" s="640"/>
      <c r="AR28" s="635"/>
    </row>
    <row r="29" ht="14.25" customHeight="1">
      <c r="A29" s="635" t="s">
        <v>1130</v>
      </c>
      <c r="B29" s="635">
        <v>10.0</v>
      </c>
      <c r="C29" s="635">
        <v>5.0</v>
      </c>
      <c r="D29" s="642">
        <v>50.0</v>
      </c>
      <c r="E29" s="685">
        <v>25.0</v>
      </c>
      <c r="F29" s="679">
        <f t="shared" si="55"/>
        <v>0</v>
      </c>
      <c r="G29" s="679">
        <f t="shared" ref="G29:G30" si="70">B29*D33*(E29/100)*F29</f>
        <v>0</v>
      </c>
      <c r="H29" s="635">
        <v>25.0</v>
      </c>
      <c r="I29" s="642">
        <f t="shared" si="56"/>
        <v>4.164285714</v>
      </c>
      <c r="J29" s="642">
        <f t="shared" ref="J29:J30" si="71">B29*D33*(H29/100)*I29</f>
        <v>4.164285714</v>
      </c>
      <c r="K29" s="685">
        <v>25.0</v>
      </c>
      <c r="L29" s="680">
        <f t="shared" si="57"/>
        <v>1.845611429</v>
      </c>
      <c r="M29" s="680">
        <f t="shared" ref="M29:M30" si="72">B29*D33*(K29/100)*L29</f>
        <v>1.845611429</v>
      </c>
      <c r="N29" s="635">
        <v>25.0</v>
      </c>
      <c r="O29" s="681">
        <f t="shared" si="58"/>
        <v>0</v>
      </c>
      <c r="P29" s="681">
        <f t="shared" si="59"/>
        <v>0</v>
      </c>
      <c r="Q29" s="640"/>
      <c r="R29" s="640">
        <f t="shared" si="60"/>
        <v>520.5357143</v>
      </c>
      <c r="S29" s="640">
        <f t="shared" si="61"/>
        <v>520.4539158</v>
      </c>
      <c r="T29" s="640">
        <f t="shared" si="62"/>
        <v>100</v>
      </c>
      <c r="U29" s="640">
        <f t="shared" si="63"/>
        <v>1046.999527</v>
      </c>
      <c r="V29" s="686"/>
      <c r="W29" s="641">
        <v>0.833</v>
      </c>
      <c r="X29" s="642">
        <f t="shared" si="64"/>
        <v>416.5</v>
      </c>
      <c r="Y29" s="641">
        <v>3.123</v>
      </c>
      <c r="Z29" s="640">
        <f t="shared" si="65"/>
        <v>1241.348042</v>
      </c>
      <c r="AA29" s="640"/>
      <c r="AB29" s="642">
        <v>18.0</v>
      </c>
      <c r="AC29" s="640">
        <f t="shared" si="66"/>
        <v>5040</v>
      </c>
      <c r="AD29" s="641">
        <v>1.56</v>
      </c>
      <c r="AE29" s="642">
        <f t="shared" si="67"/>
        <v>436.8</v>
      </c>
      <c r="AF29" s="682">
        <f t="shared" si="68"/>
        <v>0.01956</v>
      </c>
      <c r="AG29" s="635"/>
      <c r="AH29" s="643">
        <f t="shared" si="69"/>
        <v>8.18164757</v>
      </c>
      <c r="AI29" s="683"/>
      <c r="AJ29" s="642"/>
      <c r="AK29" s="640" t="s">
        <v>1103</v>
      </c>
      <c r="AL29" s="635" t="s">
        <v>1109</v>
      </c>
      <c r="AM29" s="635" t="s">
        <v>1105</v>
      </c>
      <c r="AN29" s="640" t="s">
        <v>1106</v>
      </c>
      <c r="AO29" s="651" t="s">
        <v>1112</v>
      </c>
      <c r="AP29" s="640"/>
      <c r="AQ29" s="640"/>
      <c r="AR29" s="635"/>
    </row>
    <row r="30" ht="14.25" customHeight="1">
      <c r="A30" s="635" t="s">
        <v>1131</v>
      </c>
      <c r="B30" s="635">
        <v>10.0</v>
      </c>
      <c r="C30" s="635">
        <v>5.0</v>
      </c>
      <c r="D30" s="642">
        <v>13.0</v>
      </c>
      <c r="E30" s="685">
        <v>25.0</v>
      </c>
      <c r="F30" s="679">
        <f t="shared" si="55"/>
        <v>0</v>
      </c>
      <c r="G30" s="679">
        <f t="shared" si="70"/>
        <v>0</v>
      </c>
      <c r="H30" s="642">
        <v>25.0</v>
      </c>
      <c r="I30" s="642">
        <f t="shared" si="56"/>
        <v>4.164285714</v>
      </c>
      <c r="J30" s="642">
        <f t="shared" si="71"/>
        <v>10.61892857</v>
      </c>
      <c r="K30" s="680">
        <v>25.0</v>
      </c>
      <c r="L30" s="680">
        <f t="shared" si="57"/>
        <v>1.845611429</v>
      </c>
      <c r="M30" s="680">
        <f t="shared" si="72"/>
        <v>4.706309143</v>
      </c>
      <c r="N30" s="642">
        <v>25.0</v>
      </c>
      <c r="O30" s="681">
        <f t="shared" si="58"/>
        <v>0</v>
      </c>
      <c r="P30" s="681">
        <f t="shared" si="59"/>
        <v>0</v>
      </c>
      <c r="Q30" s="640"/>
      <c r="R30" s="640">
        <f t="shared" si="60"/>
        <v>135.3392857</v>
      </c>
      <c r="S30" s="640">
        <f t="shared" si="61"/>
        <v>135.1306996</v>
      </c>
      <c r="T30" s="640">
        <f t="shared" si="62"/>
        <v>100</v>
      </c>
      <c r="U30" s="640">
        <f t="shared" si="63"/>
        <v>285.795223</v>
      </c>
      <c r="V30" s="686"/>
      <c r="W30" s="641">
        <v>0.833</v>
      </c>
      <c r="X30" s="642">
        <f t="shared" si="64"/>
        <v>108.29</v>
      </c>
      <c r="Y30" s="641">
        <v>3.123</v>
      </c>
      <c r="Z30" s="640">
        <f t="shared" si="65"/>
        <v>322.6486829</v>
      </c>
      <c r="AA30" s="640"/>
      <c r="AB30" s="642">
        <v>20.0</v>
      </c>
      <c r="AC30" s="640">
        <f t="shared" si="66"/>
        <v>5600</v>
      </c>
      <c r="AD30" s="641">
        <v>0.22</v>
      </c>
      <c r="AE30" s="642">
        <f t="shared" si="67"/>
        <v>61.6</v>
      </c>
      <c r="AF30" s="682">
        <f t="shared" si="68"/>
        <v>0.02022</v>
      </c>
      <c r="AG30" s="635"/>
      <c r="AH30" s="643">
        <f t="shared" si="69"/>
        <v>6.378333906</v>
      </c>
      <c r="AI30" s="683"/>
      <c r="AJ30" s="642"/>
      <c r="AK30" s="640" t="s">
        <v>1103</v>
      </c>
      <c r="AL30" s="635" t="s">
        <v>1109</v>
      </c>
      <c r="AM30" s="635" t="s">
        <v>1105</v>
      </c>
      <c r="AN30" s="640" t="s">
        <v>1106</v>
      </c>
      <c r="AO30" s="651" t="s">
        <v>1112</v>
      </c>
      <c r="AP30" s="640"/>
      <c r="AQ30" s="640"/>
      <c r="AR30" s="635"/>
    </row>
    <row r="31" ht="14.25" customHeight="1">
      <c r="A31" s="635"/>
      <c r="B31" s="642"/>
      <c r="C31" s="642"/>
      <c r="D31" s="642"/>
      <c r="E31" s="685"/>
      <c r="F31" s="679"/>
      <c r="G31" s="679"/>
      <c r="H31" s="635"/>
      <c r="I31" s="642"/>
      <c r="J31" s="640"/>
      <c r="K31" s="685"/>
      <c r="L31" s="687"/>
      <c r="M31" s="679"/>
      <c r="N31" s="688"/>
      <c r="O31" s="688"/>
      <c r="P31" s="640"/>
      <c r="Q31" s="640"/>
      <c r="R31" s="640"/>
      <c r="S31" s="640"/>
      <c r="T31" s="640"/>
      <c r="U31" s="640"/>
      <c r="V31" s="686"/>
      <c r="W31" s="641"/>
      <c r="X31" s="642"/>
      <c r="Y31" s="640"/>
      <c r="Z31" s="640"/>
      <c r="AA31" s="640"/>
      <c r="AB31" s="642"/>
      <c r="AC31" s="640"/>
      <c r="AD31" s="640"/>
      <c r="AE31" s="642"/>
      <c r="AF31" s="640"/>
      <c r="AG31" s="635"/>
      <c r="AH31" s="643"/>
      <c r="AI31" s="683"/>
      <c r="AJ31" s="642"/>
      <c r="AK31" s="640"/>
      <c r="AL31" s="640"/>
      <c r="AM31" s="635"/>
      <c r="AN31" s="640"/>
      <c r="AO31" s="651"/>
      <c r="AP31" s="640"/>
      <c r="AQ31" s="640"/>
      <c r="AR31" s="635"/>
    </row>
    <row r="32" ht="14.25" customHeight="1">
      <c r="A32" s="635" t="s">
        <v>1132</v>
      </c>
      <c r="B32" s="635">
        <v>100.0</v>
      </c>
      <c r="C32" s="635">
        <v>90.0</v>
      </c>
      <c r="D32" s="635">
        <v>0.7</v>
      </c>
      <c r="E32" s="685"/>
      <c r="F32" s="679"/>
      <c r="G32" s="679"/>
      <c r="H32" s="635">
        <v>75.0</v>
      </c>
      <c r="I32" s="642">
        <f t="shared" ref="I32:I38" si="73">0.01*44/28*265</f>
        <v>4.164285714</v>
      </c>
      <c r="J32" s="640">
        <f t="shared" ref="J32:J38" si="74">B32*D32*(H32/100)*I32</f>
        <v>218.625</v>
      </c>
      <c r="K32" s="679"/>
      <c r="L32" s="679"/>
      <c r="M32" s="679"/>
      <c r="N32" s="635">
        <v>25.0</v>
      </c>
      <c r="O32" s="688">
        <f t="shared" ref="O32:O38" si="75">0*44/28*265</f>
        <v>0</v>
      </c>
      <c r="P32" s="640">
        <f t="shared" ref="P32:P38" si="76">B32*D32*(N32/100)*O32</f>
        <v>0</v>
      </c>
      <c r="Q32" s="640"/>
      <c r="R32" s="640"/>
      <c r="S32" s="640">
        <f t="shared" ref="S32:S38" si="77">((44/28)*((B32*(D32*0.8)*(H32/100))-(J32/300))*0.0125)*300</f>
        <v>243.2055804</v>
      </c>
      <c r="T32" s="640">
        <f t="shared" ref="T32:T38" si="78">N32+H32</f>
        <v>100</v>
      </c>
      <c r="U32" s="640">
        <f t="shared" ref="U32:U38" si="79">J32+P32+S32</f>
        <v>461.8305804</v>
      </c>
      <c r="V32" s="686"/>
      <c r="W32" s="641">
        <v>0.833</v>
      </c>
      <c r="X32" s="642">
        <f t="shared" ref="X32:X38" si="80">W32*D32*B32</f>
        <v>58.31</v>
      </c>
      <c r="Y32" s="641">
        <v>3.123</v>
      </c>
      <c r="Z32" s="640">
        <f t="shared" ref="Z32:Z38" si="81">Y32*((B32*D32*0.8)-((((J32+P32+S32)/265)/(44/28))))</f>
        <v>171.4245083</v>
      </c>
      <c r="AA32" s="640"/>
      <c r="AB32" s="642">
        <v>0.0</v>
      </c>
      <c r="AC32" s="640">
        <f t="shared" ref="AC32:AC38" si="82">B32*AB32*28</f>
        <v>0</v>
      </c>
      <c r="AD32" s="641">
        <v>0.028</v>
      </c>
      <c r="AE32" s="642">
        <f t="shared" ref="AE32:AE38" si="83">B32*AD32*28</f>
        <v>78.4</v>
      </c>
      <c r="AF32" s="682">
        <f t="shared" ref="AF32:AF38" si="84">SUM(((AC32+AE32)/28)/1000)/B32</f>
        <v>0.000028</v>
      </c>
      <c r="AG32" s="635"/>
      <c r="AH32" s="643">
        <f t="shared" ref="AH32:AH38" si="85">(U32+AC32+AE32+X32+Z32)/1000</f>
        <v>0.7699650887</v>
      </c>
      <c r="AI32" s="683"/>
      <c r="AJ32" s="642"/>
      <c r="AK32" s="640" t="s">
        <v>1103</v>
      </c>
      <c r="AL32" s="635" t="s">
        <v>1109</v>
      </c>
      <c r="AM32" s="635" t="s">
        <v>1105</v>
      </c>
      <c r="AN32" s="640" t="s">
        <v>1106</v>
      </c>
      <c r="AO32" s="651" t="s">
        <v>1112</v>
      </c>
      <c r="AP32" s="640"/>
      <c r="AQ32" s="640"/>
      <c r="AR32" s="635"/>
    </row>
    <row r="33" ht="14.25" customHeight="1">
      <c r="A33" s="635" t="s">
        <v>1133</v>
      </c>
      <c r="B33" s="635">
        <v>100.0</v>
      </c>
      <c r="C33" s="635">
        <v>90.0</v>
      </c>
      <c r="D33" s="635">
        <v>0.4</v>
      </c>
      <c r="E33" s="685"/>
      <c r="F33" s="679"/>
      <c r="G33" s="679"/>
      <c r="H33" s="635">
        <v>75.0</v>
      </c>
      <c r="I33" s="642">
        <f t="shared" si="73"/>
        <v>4.164285714</v>
      </c>
      <c r="J33" s="640">
        <f t="shared" si="74"/>
        <v>124.9285714</v>
      </c>
      <c r="K33" s="679"/>
      <c r="L33" s="679"/>
      <c r="M33" s="679"/>
      <c r="N33" s="635">
        <v>25.0</v>
      </c>
      <c r="O33" s="688">
        <f t="shared" si="75"/>
        <v>0</v>
      </c>
      <c r="P33" s="640">
        <f t="shared" si="76"/>
        <v>0</v>
      </c>
      <c r="Q33" s="640"/>
      <c r="R33" s="640"/>
      <c r="S33" s="640">
        <f t="shared" si="77"/>
        <v>138.9746173</v>
      </c>
      <c r="T33" s="640">
        <f t="shared" si="78"/>
        <v>100</v>
      </c>
      <c r="U33" s="640">
        <f t="shared" si="79"/>
        <v>263.9031888</v>
      </c>
      <c r="V33" s="686"/>
      <c r="W33" s="641">
        <v>0.833</v>
      </c>
      <c r="X33" s="642">
        <f t="shared" si="80"/>
        <v>33.32</v>
      </c>
      <c r="Y33" s="641">
        <v>3.123</v>
      </c>
      <c r="Z33" s="640">
        <f t="shared" si="81"/>
        <v>97.95686188</v>
      </c>
      <c r="AA33" s="640"/>
      <c r="AB33" s="642">
        <v>0.0</v>
      </c>
      <c r="AC33" s="640">
        <f t="shared" si="82"/>
        <v>0</v>
      </c>
      <c r="AD33" s="641">
        <v>0.013000000000000001</v>
      </c>
      <c r="AE33" s="642">
        <f t="shared" si="83"/>
        <v>36.4</v>
      </c>
      <c r="AF33" s="682">
        <f t="shared" si="84"/>
        <v>0.000013</v>
      </c>
      <c r="AG33" s="635"/>
      <c r="AH33" s="643">
        <f t="shared" si="85"/>
        <v>0.4315800507</v>
      </c>
      <c r="AI33" s="683"/>
      <c r="AJ33" s="642"/>
      <c r="AK33" s="640" t="s">
        <v>1103</v>
      </c>
      <c r="AL33" s="635" t="s">
        <v>1109</v>
      </c>
      <c r="AM33" s="635" t="s">
        <v>1105</v>
      </c>
      <c r="AN33" s="640" t="s">
        <v>1106</v>
      </c>
      <c r="AO33" s="651" t="s">
        <v>1112</v>
      </c>
      <c r="AP33" s="640"/>
      <c r="AQ33" s="640"/>
      <c r="AR33" s="635"/>
    </row>
    <row r="34" ht="14.25" customHeight="1">
      <c r="A34" s="635" t="s">
        <v>1134</v>
      </c>
      <c r="B34" s="635">
        <v>100.0</v>
      </c>
      <c r="C34" s="635">
        <v>90.0</v>
      </c>
      <c r="D34" s="635">
        <v>1.02</v>
      </c>
      <c r="E34" s="685"/>
      <c r="F34" s="685"/>
      <c r="G34" s="685"/>
      <c r="H34" s="635">
        <v>75.0</v>
      </c>
      <c r="I34" s="642">
        <f t="shared" si="73"/>
        <v>4.164285714</v>
      </c>
      <c r="J34" s="640">
        <f t="shared" si="74"/>
        <v>318.5678571</v>
      </c>
      <c r="K34" s="679"/>
      <c r="L34" s="679"/>
      <c r="M34" s="679"/>
      <c r="N34" s="635">
        <v>25.0</v>
      </c>
      <c r="O34" s="688">
        <f t="shared" si="75"/>
        <v>0</v>
      </c>
      <c r="P34" s="640">
        <f t="shared" si="76"/>
        <v>0</v>
      </c>
      <c r="Q34" s="640"/>
      <c r="R34" s="640"/>
      <c r="S34" s="640">
        <f t="shared" si="77"/>
        <v>354.3852742</v>
      </c>
      <c r="T34" s="640">
        <f t="shared" si="78"/>
        <v>100</v>
      </c>
      <c r="U34" s="640">
        <f t="shared" si="79"/>
        <v>672.9531314</v>
      </c>
      <c r="V34" s="686"/>
      <c r="W34" s="641">
        <v>0.833</v>
      </c>
      <c r="X34" s="642">
        <f t="shared" si="80"/>
        <v>84.966</v>
      </c>
      <c r="Y34" s="641">
        <v>3.123</v>
      </c>
      <c r="Z34" s="640">
        <f t="shared" si="81"/>
        <v>249.7899978</v>
      </c>
      <c r="AA34" s="640"/>
      <c r="AB34" s="642">
        <v>0.0</v>
      </c>
      <c r="AC34" s="640">
        <f t="shared" si="82"/>
        <v>0</v>
      </c>
      <c r="AD34" s="641">
        <v>0.013000000000000001</v>
      </c>
      <c r="AE34" s="642">
        <f t="shared" si="83"/>
        <v>36.4</v>
      </c>
      <c r="AF34" s="682">
        <f t="shared" si="84"/>
        <v>0.000013</v>
      </c>
      <c r="AG34" s="635"/>
      <c r="AH34" s="643">
        <f t="shared" si="85"/>
        <v>1.044109129</v>
      </c>
      <c r="AI34" s="683"/>
      <c r="AJ34" s="642"/>
      <c r="AK34" s="640" t="s">
        <v>1103</v>
      </c>
      <c r="AL34" s="635" t="s">
        <v>1109</v>
      </c>
      <c r="AM34" s="635" t="s">
        <v>1105</v>
      </c>
      <c r="AN34" s="640" t="s">
        <v>1106</v>
      </c>
      <c r="AO34" s="651" t="s">
        <v>1112</v>
      </c>
      <c r="AP34" s="640"/>
      <c r="AQ34" s="640"/>
      <c r="AR34" s="635"/>
    </row>
    <row r="35" ht="14.25" customHeight="1">
      <c r="A35" s="635" t="s">
        <v>1135</v>
      </c>
      <c r="B35" s="635">
        <v>100.0</v>
      </c>
      <c r="C35" s="635">
        <v>90.0</v>
      </c>
      <c r="D35" s="635">
        <v>0.33</v>
      </c>
      <c r="E35" s="685"/>
      <c r="F35" s="685"/>
      <c r="G35" s="685"/>
      <c r="H35" s="635">
        <v>75.0</v>
      </c>
      <c r="I35" s="642">
        <f t="shared" si="73"/>
        <v>4.164285714</v>
      </c>
      <c r="J35" s="640">
        <f t="shared" si="74"/>
        <v>103.0660714</v>
      </c>
      <c r="K35" s="679"/>
      <c r="L35" s="679"/>
      <c r="M35" s="679"/>
      <c r="N35" s="635">
        <v>25.0</v>
      </c>
      <c r="O35" s="688">
        <f t="shared" si="75"/>
        <v>0</v>
      </c>
      <c r="P35" s="640">
        <f t="shared" si="76"/>
        <v>0</v>
      </c>
      <c r="Q35" s="640"/>
      <c r="R35" s="640"/>
      <c r="S35" s="640">
        <f t="shared" si="77"/>
        <v>114.6540593</v>
      </c>
      <c r="T35" s="640">
        <f t="shared" si="78"/>
        <v>100</v>
      </c>
      <c r="U35" s="640">
        <f t="shared" si="79"/>
        <v>217.7201307</v>
      </c>
      <c r="V35" s="686"/>
      <c r="W35" s="641">
        <v>0.833</v>
      </c>
      <c r="X35" s="642">
        <f t="shared" si="80"/>
        <v>27.489</v>
      </c>
      <c r="Y35" s="641">
        <v>3.123</v>
      </c>
      <c r="Z35" s="640">
        <f t="shared" si="81"/>
        <v>80.81441105</v>
      </c>
      <c r="AA35" s="640"/>
      <c r="AB35" s="642">
        <v>0.0</v>
      </c>
      <c r="AC35" s="640">
        <f t="shared" si="82"/>
        <v>0</v>
      </c>
      <c r="AD35" s="641">
        <v>0.013000000000000001</v>
      </c>
      <c r="AE35" s="642">
        <f t="shared" si="83"/>
        <v>36.4</v>
      </c>
      <c r="AF35" s="682">
        <f t="shared" si="84"/>
        <v>0.000013</v>
      </c>
      <c r="AG35" s="635"/>
      <c r="AH35" s="643">
        <f t="shared" si="85"/>
        <v>0.3624235418</v>
      </c>
      <c r="AI35" s="683"/>
      <c r="AJ35" s="642"/>
      <c r="AK35" s="640" t="s">
        <v>1103</v>
      </c>
      <c r="AL35" s="635" t="s">
        <v>1109</v>
      </c>
      <c r="AM35" s="635" t="s">
        <v>1105</v>
      </c>
      <c r="AN35" s="640" t="s">
        <v>1106</v>
      </c>
      <c r="AO35" s="651" t="s">
        <v>1112</v>
      </c>
      <c r="AP35" s="640"/>
      <c r="AQ35" s="640"/>
      <c r="AR35" s="635"/>
    </row>
    <row r="36" ht="14.25" customHeight="1">
      <c r="A36" s="635" t="s">
        <v>1136</v>
      </c>
      <c r="B36" s="635">
        <v>100.0</v>
      </c>
      <c r="C36" s="635">
        <v>90.0</v>
      </c>
      <c r="D36" s="635">
        <v>1.71</v>
      </c>
      <c r="E36" s="685"/>
      <c r="F36" s="685"/>
      <c r="G36" s="685"/>
      <c r="H36" s="635">
        <v>75.0</v>
      </c>
      <c r="I36" s="642">
        <f t="shared" si="73"/>
        <v>4.164285714</v>
      </c>
      <c r="J36" s="640">
        <f t="shared" si="74"/>
        <v>534.0696429</v>
      </c>
      <c r="K36" s="679"/>
      <c r="L36" s="679"/>
      <c r="M36" s="679"/>
      <c r="N36" s="635">
        <v>25.0</v>
      </c>
      <c r="O36" s="688">
        <f t="shared" si="75"/>
        <v>0</v>
      </c>
      <c r="P36" s="640">
        <f t="shared" si="76"/>
        <v>0</v>
      </c>
      <c r="Q36" s="640"/>
      <c r="R36" s="640"/>
      <c r="S36" s="640">
        <f t="shared" si="77"/>
        <v>594.1164892</v>
      </c>
      <c r="T36" s="640">
        <f t="shared" si="78"/>
        <v>100</v>
      </c>
      <c r="U36" s="640">
        <f t="shared" si="79"/>
        <v>1128.186132</v>
      </c>
      <c r="V36" s="686"/>
      <c r="W36" s="641">
        <v>0.833</v>
      </c>
      <c r="X36" s="642">
        <f t="shared" si="80"/>
        <v>142.443</v>
      </c>
      <c r="Y36" s="641">
        <v>3.123</v>
      </c>
      <c r="Z36" s="640">
        <f t="shared" si="81"/>
        <v>418.7655846</v>
      </c>
      <c r="AA36" s="640"/>
      <c r="AB36" s="642">
        <v>0.0</v>
      </c>
      <c r="AC36" s="640">
        <f t="shared" si="82"/>
        <v>0</v>
      </c>
      <c r="AD36" s="641">
        <v>0.289</v>
      </c>
      <c r="AE36" s="642">
        <f t="shared" si="83"/>
        <v>809.2</v>
      </c>
      <c r="AF36" s="682">
        <f t="shared" si="84"/>
        <v>0.000289</v>
      </c>
      <c r="AG36" s="635"/>
      <c r="AH36" s="643">
        <f t="shared" si="85"/>
        <v>2.498594717</v>
      </c>
      <c r="AI36" s="683"/>
      <c r="AJ36" s="642"/>
      <c r="AK36" s="640" t="s">
        <v>1103</v>
      </c>
      <c r="AL36" s="635" t="s">
        <v>1109</v>
      </c>
      <c r="AM36" s="635" t="s">
        <v>1105</v>
      </c>
      <c r="AN36" s="640" t="s">
        <v>1106</v>
      </c>
      <c r="AO36" s="651" t="s">
        <v>1112</v>
      </c>
      <c r="AP36" s="640"/>
      <c r="AQ36" s="640"/>
      <c r="AR36" s="635"/>
    </row>
    <row r="37" ht="14.25" customHeight="1">
      <c r="A37" s="635" t="s">
        <v>1137</v>
      </c>
      <c r="B37" s="635">
        <v>100.0</v>
      </c>
      <c r="C37" s="635">
        <v>90.0</v>
      </c>
      <c r="D37" s="635">
        <v>1.82</v>
      </c>
      <c r="E37" s="685"/>
      <c r="F37" s="685"/>
      <c r="G37" s="685"/>
      <c r="H37" s="635">
        <v>75.0</v>
      </c>
      <c r="I37" s="642">
        <f t="shared" si="73"/>
        <v>4.164285714</v>
      </c>
      <c r="J37" s="640">
        <f t="shared" si="74"/>
        <v>568.425</v>
      </c>
      <c r="K37" s="679"/>
      <c r="L37" s="679"/>
      <c r="M37" s="679"/>
      <c r="N37" s="635">
        <v>25.0</v>
      </c>
      <c r="O37" s="688">
        <f t="shared" si="75"/>
        <v>0</v>
      </c>
      <c r="P37" s="640">
        <f t="shared" si="76"/>
        <v>0</v>
      </c>
      <c r="Q37" s="640"/>
      <c r="R37" s="640"/>
      <c r="S37" s="640">
        <f t="shared" si="77"/>
        <v>632.3345089</v>
      </c>
      <c r="T37" s="640">
        <f t="shared" si="78"/>
        <v>100</v>
      </c>
      <c r="U37" s="640">
        <f t="shared" si="79"/>
        <v>1200.759509</v>
      </c>
      <c r="V37" s="686"/>
      <c r="W37" s="641">
        <v>0.833</v>
      </c>
      <c r="X37" s="642">
        <f t="shared" si="80"/>
        <v>151.606</v>
      </c>
      <c r="Y37" s="641">
        <v>3.123</v>
      </c>
      <c r="Z37" s="640">
        <f t="shared" si="81"/>
        <v>445.7037216</v>
      </c>
      <c r="AA37" s="640"/>
      <c r="AB37" s="642">
        <v>0.0</v>
      </c>
      <c r="AC37" s="640">
        <f t="shared" si="82"/>
        <v>0</v>
      </c>
      <c r="AD37" s="641">
        <v>0.091</v>
      </c>
      <c r="AE37" s="642">
        <f t="shared" si="83"/>
        <v>254.8</v>
      </c>
      <c r="AF37" s="682">
        <f t="shared" si="84"/>
        <v>0.000091</v>
      </c>
      <c r="AG37" s="635"/>
      <c r="AH37" s="643">
        <f t="shared" si="85"/>
        <v>2.05286923</v>
      </c>
      <c r="AI37" s="683"/>
      <c r="AJ37" s="642"/>
      <c r="AK37" s="640" t="s">
        <v>1103</v>
      </c>
      <c r="AL37" s="635" t="s">
        <v>1109</v>
      </c>
      <c r="AM37" s="635" t="s">
        <v>1105</v>
      </c>
      <c r="AN37" s="640" t="s">
        <v>1106</v>
      </c>
      <c r="AO37" s="651" t="s">
        <v>1112</v>
      </c>
      <c r="AP37" s="640"/>
      <c r="AQ37" s="640"/>
      <c r="AR37" s="635"/>
    </row>
    <row r="38" ht="14.25" customHeight="1">
      <c r="A38" s="635" t="s">
        <v>1138</v>
      </c>
      <c r="B38" s="635">
        <v>100.0</v>
      </c>
      <c r="C38" s="635">
        <v>90.0</v>
      </c>
      <c r="D38" s="635">
        <v>1.71</v>
      </c>
      <c r="E38" s="685"/>
      <c r="F38" s="685"/>
      <c r="G38" s="685"/>
      <c r="H38" s="635">
        <v>75.0</v>
      </c>
      <c r="I38" s="642">
        <f t="shared" si="73"/>
        <v>4.164285714</v>
      </c>
      <c r="J38" s="640">
        <f t="shared" si="74"/>
        <v>534.0696429</v>
      </c>
      <c r="K38" s="679"/>
      <c r="L38" s="679"/>
      <c r="M38" s="679"/>
      <c r="N38" s="635">
        <v>25.0</v>
      </c>
      <c r="O38" s="688">
        <f t="shared" si="75"/>
        <v>0</v>
      </c>
      <c r="P38" s="640">
        <f t="shared" si="76"/>
        <v>0</v>
      </c>
      <c r="Q38" s="640"/>
      <c r="R38" s="640"/>
      <c r="S38" s="640">
        <f t="shared" si="77"/>
        <v>594.1164892</v>
      </c>
      <c r="T38" s="640">
        <f t="shared" si="78"/>
        <v>100</v>
      </c>
      <c r="U38" s="640">
        <f t="shared" si="79"/>
        <v>1128.186132</v>
      </c>
      <c r="V38" s="686"/>
      <c r="W38" s="641">
        <v>0.833</v>
      </c>
      <c r="X38" s="642">
        <f t="shared" si="80"/>
        <v>142.443</v>
      </c>
      <c r="Y38" s="641">
        <v>3.123</v>
      </c>
      <c r="Z38" s="640">
        <f t="shared" si="81"/>
        <v>418.7655846</v>
      </c>
      <c r="AA38" s="640"/>
      <c r="AB38" s="642">
        <v>0.0</v>
      </c>
      <c r="AC38" s="640">
        <f t="shared" si="82"/>
        <v>0</v>
      </c>
      <c r="AD38" s="641">
        <v>0.289</v>
      </c>
      <c r="AE38" s="642">
        <f t="shared" si="83"/>
        <v>809.2</v>
      </c>
      <c r="AF38" s="682">
        <f t="shared" si="84"/>
        <v>0.000289</v>
      </c>
      <c r="AG38" s="635"/>
      <c r="AH38" s="643">
        <f t="shared" si="85"/>
        <v>2.498594717</v>
      </c>
      <c r="AI38" s="683"/>
      <c r="AJ38" s="642"/>
      <c r="AK38" s="640" t="s">
        <v>1103</v>
      </c>
      <c r="AL38" s="635" t="s">
        <v>1109</v>
      </c>
      <c r="AM38" s="635" t="s">
        <v>1105</v>
      </c>
      <c r="AN38" s="640"/>
      <c r="AO38" s="651" t="s">
        <v>1112</v>
      </c>
      <c r="AP38" s="640"/>
      <c r="AQ38" s="640"/>
      <c r="AR38" s="635"/>
    </row>
    <row r="39" ht="14.25" customHeight="1">
      <c r="A39" s="635"/>
      <c r="B39" s="635"/>
      <c r="C39" s="635"/>
      <c r="D39" s="635"/>
      <c r="E39" s="685"/>
      <c r="F39" s="685"/>
      <c r="G39" s="685"/>
      <c r="H39" s="635"/>
      <c r="I39" s="642"/>
      <c r="J39" s="640"/>
      <c r="K39" s="679"/>
      <c r="L39" s="679"/>
      <c r="M39" s="679"/>
      <c r="N39" s="640"/>
      <c r="O39" s="640"/>
      <c r="P39" s="640"/>
      <c r="Q39" s="640"/>
      <c r="R39" s="640"/>
      <c r="S39" s="640"/>
      <c r="T39" s="640"/>
      <c r="U39" s="689">
        <f>SUM(U8:U38)</f>
        <v>29759.68779</v>
      </c>
      <c r="V39" s="686"/>
      <c r="W39" s="640"/>
      <c r="X39" s="640"/>
      <c r="Y39" s="640"/>
      <c r="Z39" s="640"/>
      <c r="AA39" s="640"/>
      <c r="AB39" s="689">
        <f>SUM(AB8:AB38)</f>
        <v>687.9285008</v>
      </c>
      <c r="AC39" s="689">
        <f>SUM(AC8:AC38)/1000</f>
        <v>192.6199802</v>
      </c>
      <c r="AD39" s="689">
        <f>SUM(AD8:AD38)</f>
        <v>131.706</v>
      </c>
      <c r="AE39" s="689">
        <f>SUM(AE8:AE38)/1000</f>
        <v>38.7324</v>
      </c>
      <c r="AF39" s="684"/>
      <c r="AG39" s="640"/>
      <c r="AH39" s="684"/>
      <c r="AI39" s="690"/>
      <c r="AJ39" s="691">
        <f>SUM(AH8:AH38)</f>
        <v>285.6445191</v>
      </c>
      <c r="AK39" s="635"/>
      <c r="AL39" s="635"/>
      <c r="AM39" s="635"/>
      <c r="AN39" s="640"/>
      <c r="AO39" s="651"/>
      <c r="AP39" s="640"/>
      <c r="AQ39" s="640"/>
      <c r="AR39" s="635"/>
    </row>
    <row r="40" ht="14.25" customHeight="1">
      <c r="A40" s="635"/>
      <c r="B40" s="635"/>
      <c r="C40" s="635"/>
      <c r="D40" s="642"/>
      <c r="E40" s="685"/>
      <c r="F40" s="685"/>
      <c r="G40" s="679"/>
      <c r="H40" s="635"/>
      <c r="I40" s="640"/>
      <c r="J40" s="640"/>
      <c r="K40" s="679"/>
      <c r="L40" s="679"/>
      <c r="M40" s="679"/>
      <c r="N40" s="640"/>
      <c r="O40" s="640"/>
      <c r="P40" s="640"/>
      <c r="Q40" s="640"/>
      <c r="R40" s="640"/>
      <c r="S40" s="640"/>
      <c r="T40" s="640"/>
      <c r="U40" s="640"/>
      <c r="V40" s="640"/>
      <c r="W40" s="640"/>
      <c r="X40" s="640"/>
      <c r="Y40" s="640"/>
      <c r="Z40" s="640"/>
      <c r="AA40" s="640"/>
      <c r="AB40" s="640"/>
      <c r="AC40" s="640"/>
      <c r="AD40" s="640"/>
      <c r="AE40" s="640"/>
      <c r="AF40" s="640"/>
      <c r="AG40" s="640"/>
      <c r="AH40" s="684"/>
      <c r="AI40" s="690"/>
      <c r="AJ40" s="684"/>
      <c r="AK40" s="635"/>
      <c r="AL40" s="635"/>
      <c r="AM40" s="635"/>
      <c r="AN40" s="640"/>
      <c r="AO40" s="651"/>
      <c r="AP40" s="640"/>
      <c r="AQ40" s="640"/>
      <c r="AR40" s="635"/>
    </row>
    <row r="41" ht="14.25" customHeight="1">
      <c r="A41" s="635"/>
      <c r="B41" s="635"/>
      <c r="C41" s="635"/>
      <c r="D41" s="642"/>
      <c r="E41" s="635"/>
      <c r="F41" s="688"/>
      <c r="G41" s="640"/>
      <c r="H41" s="635"/>
      <c r="I41" s="635"/>
      <c r="J41" s="640"/>
      <c r="K41" s="635"/>
      <c r="L41" s="635"/>
      <c r="M41" s="640"/>
      <c r="N41" s="635"/>
      <c r="O41" s="635"/>
      <c r="P41" s="640"/>
      <c r="Q41" s="640"/>
      <c r="R41" s="640"/>
      <c r="S41" s="640"/>
      <c r="T41" s="640"/>
      <c r="U41" s="640"/>
      <c r="V41" s="640"/>
      <c r="W41" s="641"/>
      <c r="X41" s="640"/>
      <c r="Y41" s="640"/>
      <c r="Z41" s="640"/>
      <c r="AA41" s="635"/>
      <c r="AB41" s="642"/>
      <c r="AC41" s="635"/>
      <c r="AD41" s="641"/>
      <c r="AE41" s="640"/>
      <c r="AF41" s="640"/>
      <c r="AG41" s="643"/>
      <c r="AH41" s="635"/>
      <c r="AI41" s="644"/>
      <c r="AJ41" s="635"/>
      <c r="AK41" s="635"/>
      <c r="AL41" s="640"/>
      <c r="AM41" s="640"/>
      <c r="AN41" s="640"/>
      <c r="AO41" s="651"/>
      <c r="AP41" s="640"/>
      <c r="AQ41" s="640"/>
      <c r="AR41" s="640"/>
    </row>
    <row r="42" ht="15.75" customHeight="1">
      <c r="A42" s="692" t="s">
        <v>1139</v>
      </c>
      <c r="B42" s="693"/>
      <c r="C42" s="692" t="s">
        <v>1140</v>
      </c>
      <c r="D42" s="692" t="s">
        <v>123</v>
      </c>
      <c r="E42" s="692" t="s">
        <v>1078</v>
      </c>
      <c r="F42" s="692" t="s">
        <v>1141</v>
      </c>
      <c r="G42" s="694" t="s">
        <v>1142</v>
      </c>
      <c r="H42" s="693"/>
      <c r="I42" s="693"/>
      <c r="J42" s="695" t="s">
        <v>1143</v>
      </c>
      <c r="K42" s="695" t="s">
        <v>1144</v>
      </c>
      <c r="L42" s="692"/>
      <c r="M42" s="692"/>
      <c r="N42" s="692"/>
      <c r="O42" s="692"/>
      <c r="P42" s="693"/>
      <c r="Q42" s="692"/>
      <c r="R42" s="692"/>
      <c r="S42" s="692"/>
      <c r="T42" s="692"/>
      <c r="U42" s="693"/>
      <c r="V42" s="692"/>
      <c r="W42" s="692"/>
      <c r="X42" s="693"/>
      <c r="Y42" s="692"/>
      <c r="Z42" s="692"/>
      <c r="AA42" s="696"/>
      <c r="AB42" s="696"/>
      <c r="AC42" s="696"/>
      <c r="AD42" s="696"/>
      <c r="AE42" s="696"/>
      <c r="AF42" s="696"/>
      <c r="AG42" s="697"/>
      <c r="AH42" s="696"/>
      <c r="AI42" s="698"/>
      <c r="AJ42" s="696"/>
      <c r="AK42" s="696"/>
      <c r="AL42" s="696"/>
      <c r="AM42" s="696"/>
      <c r="AN42" s="696"/>
      <c r="AO42" s="699"/>
      <c r="AP42" s="696"/>
      <c r="AQ42" s="696"/>
      <c r="AR42" s="696"/>
    </row>
    <row r="43" ht="14.25" customHeight="1">
      <c r="A43" s="689"/>
      <c r="C43" s="689"/>
      <c r="D43" s="689"/>
      <c r="E43" s="689"/>
      <c r="F43" s="689"/>
      <c r="J43" s="700"/>
      <c r="K43" s="701"/>
      <c r="L43" s="689"/>
      <c r="M43" s="689"/>
      <c r="N43" s="689"/>
      <c r="O43" s="689"/>
      <c r="Q43" s="689"/>
      <c r="R43" s="689"/>
      <c r="S43" s="689"/>
      <c r="T43" s="689"/>
      <c r="V43" s="689"/>
      <c r="W43" s="689"/>
      <c r="Y43" s="689"/>
      <c r="Z43" s="689"/>
      <c r="AA43" s="640"/>
      <c r="AB43" s="640"/>
      <c r="AC43" s="640"/>
      <c r="AD43" s="640"/>
      <c r="AE43" s="640"/>
      <c r="AF43" s="640"/>
      <c r="AG43" s="643"/>
      <c r="AH43" s="640"/>
      <c r="AI43" s="702"/>
      <c r="AJ43" s="640"/>
      <c r="AK43" s="640"/>
      <c r="AL43" s="640"/>
      <c r="AM43" s="640"/>
      <c r="AN43" s="640"/>
      <c r="AO43" s="651"/>
      <c r="AP43" s="640"/>
      <c r="AQ43" s="640"/>
      <c r="AR43" s="640"/>
    </row>
    <row r="44" ht="14.25" customHeight="1">
      <c r="A44" s="689" t="s">
        <v>1145</v>
      </c>
      <c r="C44" s="640"/>
      <c r="D44" s="640"/>
      <c r="E44" s="640"/>
      <c r="F44" s="640"/>
      <c r="J44" s="700"/>
      <c r="K44" s="702"/>
      <c r="L44" s="640"/>
      <c r="M44" s="640"/>
      <c r="N44" s="640"/>
      <c r="O44" s="640"/>
      <c r="Q44" s="640"/>
      <c r="R44" s="640"/>
      <c r="S44" s="640"/>
      <c r="T44" s="689"/>
      <c r="V44" s="640"/>
      <c r="W44" s="640"/>
      <c r="Y44" s="640"/>
      <c r="Z44" s="640"/>
      <c r="AA44" s="640"/>
      <c r="AB44" s="640"/>
      <c r="AC44" s="640"/>
      <c r="AD44" s="640"/>
      <c r="AE44" s="640"/>
      <c r="AF44" s="640"/>
      <c r="AG44" s="643"/>
      <c r="AH44" s="640"/>
      <c r="AI44" s="702"/>
      <c r="AJ44" s="640"/>
      <c r="AK44" s="640"/>
      <c r="AL44" s="640"/>
      <c r="AM44" s="640"/>
      <c r="AN44" s="640"/>
      <c r="AO44" s="651"/>
      <c r="AP44" s="640"/>
      <c r="AQ44" s="640"/>
      <c r="AR44" s="640"/>
    </row>
    <row r="45" ht="14.25" customHeight="1">
      <c r="A45" s="640" t="s">
        <v>1146</v>
      </c>
      <c r="C45" s="640">
        <v>1.0</v>
      </c>
      <c r="D45" s="640" t="s">
        <v>82</v>
      </c>
      <c r="E45" s="688">
        <v>0.425</v>
      </c>
      <c r="F45" s="640" t="s">
        <v>1147</v>
      </c>
      <c r="G45" s="643">
        <f t="shared" ref="G45:G51" si="86">(C45*1000*E45)/1000</f>
        <v>0.425</v>
      </c>
      <c r="J45" s="703" t="str">
        <f t="shared" ref="J45:J51" si="87">'Animal feeds'!E8*1000</f>
        <v>#REF!</v>
      </c>
      <c r="K45" s="702" t="str">
        <f t="shared" ref="K45:K85" si="88">J45*C45</f>
        <v>#REF!</v>
      </c>
      <c r="L45" s="640"/>
      <c r="M45" s="640"/>
      <c r="N45" s="640"/>
      <c r="O45" s="640"/>
      <c r="Q45" s="640"/>
      <c r="R45" s="640"/>
      <c r="S45" s="640"/>
      <c r="T45" s="689"/>
      <c r="V45" s="640"/>
      <c r="W45" s="640"/>
      <c r="Y45" s="640"/>
      <c r="Z45" s="640"/>
      <c r="AA45" s="640"/>
      <c r="AB45" s="640"/>
      <c r="AC45" s="640"/>
      <c r="AD45" s="640"/>
      <c r="AE45" s="640"/>
      <c r="AF45" s="640"/>
      <c r="AH45" s="640"/>
      <c r="AI45" s="702"/>
      <c r="AJ45" s="640"/>
      <c r="AK45" s="640" t="s">
        <v>1148</v>
      </c>
      <c r="AL45" s="640" t="s">
        <v>1149</v>
      </c>
      <c r="AM45" s="635" t="s">
        <v>1150</v>
      </c>
      <c r="AN45" s="640"/>
      <c r="AO45" s="651" t="s">
        <v>1151</v>
      </c>
      <c r="AP45" s="640"/>
      <c r="AQ45" s="640"/>
      <c r="AR45" s="640"/>
    </row>
    <row r="46" ht="14.25" customHeight="1">
      <c r="A46" s="640" t="s">
        <v>1152</v>
      </c>
      <c r="C46" s="640">
        <v>1.0</v>
      </c>
      <c r="D46" s="640" t="s">
        <v>82</v>
      </c>
      <c r="E46" s="688">
        <v>0.108</v>
      </c>
      <c r="F46" s="640" t="s">
        <v>1147</v>
      </c>
      <c r="G46" s="643">
        <f t="shared" si="86"/>
        <v>0.108</v>
      </c>
      <c r="J46" s="703" t="str">
        <f t="shared" si="87"/>
        <v>#REF!</v>
      </c>
      <c r="K46" s="702" t="str">
        <f t="shared" si="88"/>
        <v>#REF!</v>
      </c>
      <c r="L46" s="640"/>
      <c r="M46" s="640"/>
      <c r="N46" s="640"/>
      <c r="O46" s="640"/>
      <c r="Q46" s="640"/>
      <c r="R46" s="640"/>
      <c r="S46" s="640"/>
      <c r="T46" s="689"/>
      <c r="V46" s="640"/>
      <c r="W46" s="640"/>
      <c r="Y46" s="640"/>
      <c r="Z46" s="640"/>
      <c r="AA46" s="640"/>
      <c r="AB46" s="640"/>
      <c r="AC46" s="640"/>
      <c r="AD46" s="640"/>
      <c r="AE46" s="640"/>
      <c r="AF46" s="640"/>
      <c r="AH46" s="640"/>
      <c r="AI46" s="702"/>
      <c r="AJ46" s="640"/>
      <c r="AK46" s="640">
        <v>17.0</v>
      </c>
      <c r="AL46" s="640" t="s">
        <v>1153</v>
      </c>
      <c r="AM46" s="635" t="s">
        <v>1154</v>
      </c>
      <c r="AN46" s="640"/>
      <c r="AO46" s="651"/>
      <c r="AP46" s="640"/>
      <c r="AQ46" s="640"/>
      <c r="AR46" s="640"/>
    </row>
    <row r="47" ht="14.25" customHeight="1">
      <c r="A47" s="635" t="s">
        <v>1155</v>
      </c>
      <c r="C47" s="640">
        <v>1.0</v>
      </c>
      <c r="D47" s="640" t="s">
        <v>82</v>
      </c>
      <c r="E47" s="688">
        <v>0.12</v>
      </c>
      <c r="F47" s="640" t="s">
        <v>1147</v>
      </c>
      <c r="G47" s="643">
        <f t="shared" si="86"/>
        <v>0.12</v>
      </c>
      <c r="J47" s="703" t="str">
        <f t="shared" si="87"/>
        <v>#REF!</v>
      </c>
      <c r="K47" s="702" t="str">
        <f t="shared" si="88"/>
        <v>#REF!</v>
      </c>
      <c r="L47" s="640"/>
      <c r="M47" s="640"/>
      <c r="N47" s="640"/>
      <c r="O47" s="640"/>
      <c r="Q47" s="640"/>
      <c r="R47" s="640"/>
      <c r="S47" s="640"/>
      <c r="T47" s="689"/>
      <c r="V47" s="635"/>
      <c r="W47" s="640"/>
      <c r="Y47" s="640"/>
      <c r="Z47" s="640"/>
      <c r="AA47" s="640"/>
      <c r="AB47" s="640"/>
      <c r="AC47" s="640"/>
      <c r="AD47" s="640"/>
      <c r="AE47" s="640"/>
      <c r="AF47" s="640"/>
      <c r="AH47" s="640"/>
      <c r="AI47" s="702"/>
      <c r="AJ47" s="640"/>
      <c r="AK47" s="640">
        <v>17.0</v>
      </c>
      <c r="AL47" s="640" t="s">
        <v>1156</v>
      </c>
      <c r="AM47" s="635" t="s">
        <v>1154</v>
      </c>
      <c r="AN47" s="640"/>
      <c r="AO47" s="651"/>
      <c r="AP47" s="640"/>
      <c r="AQ47" s="640"/>
      <c r="AR47" s="640"/>
    </row>
    <row r="48" ht="14.25" customHeight="1">
      <c r="A48" s="635" t="s">
        <v>1157</v>
      </c>
      <c r="C48" s="640">
        <v>1.0</v>
      </c>
      <c r="D48" s="640" t="s">
        <v>82</v>
      </c>
      <c r="E48" s="688">
        <v>0.64</v>
      </c>
      <c r="F48" s="640" t="s">
        <v>1147</v>
      </c>
      <c r="G48" s="643">
        <f t="shared" si="86"/>
        <v>0.64</v>
      </c>
      <c r="J48" s="703" t="str">
        <f t="shared" si="87"/>
        <v>#REF!</v>
      </c>
      <c r="K48" s="702" t="str">
        <f t="shared" si="88"/>
        <v>#REF!</v>
      </c>
      <c r="L48" s="640"/>
      <c r="M48" s="640"/>
      <c r="N48" s="640"/>
      <c r="O48" s="640"/>
      <c r="Q48" s="640"/>
      <c r="R48" s="640"/>
      <c r="S48" s="640"/>
      <c r="T48" s="689"/>
      <c r="V48" s="635"/>
      <c r="W48" s="640"/>
      <c r="Y48" s="640"/>
      <c r="Z48" s="640"/>
      <c r="AA48" s="640"/>
      <c r="AB48" s="640"/>
      <c r="AC48" s="640"/>
      <c r="AD48" s="640"/>
      <c r="AE48" s="640"/>
      <c r="AF48" s="640"/>
      <c r="AH48" s="640"/>
      <c r="AI48" s="702"/>
      <c r="AJ48" s="640"/>
      <c r="AK48" s="640">
        <v>17.0</v>
      </c>
      <c r="AL48" s="640" t="s">
        <v>1156</v>
      </c>
      <c r="AM48" s="635" t="s">
        <v>1154</v>
      </c>
      <c r="AN48" s="640"/>
      <c r="AO48" s="651"/>
      <c r="AP48" s="640"/>
      <c r="AQ48" s="640"/>
      <c r="AR48" s="640"/>
    </row>
    <row r="49" ht="14.25" customHeight="1">
      <c r="A49" s="635" t="s">
        <v>1158</v>
      </c>
      <c r="C49" s="640">
        <v>1.0</v>
      </c>
      <c r="D49" s="640" t="s">
        <v>82</v>
      </c>
      <c r="E49" s="688">
        <v>2.5</v>
      </c>
      <c r="F49" s="640" t="s">
        <v>1147</v>
      </c>
      <c r="G49" s="643">
        <f t="shared" si="86"/>
        <v>2.5</v>
      </c>
      <c r="J49" s="703" t="str">
        <f t="shared" si="87"/>
        <v>#REF!</v>
      </c>
      <c r="K49" s="702" t="str">
        <f t="shared" si="88"/>
        <v>#REF!</v>
      </c>
      <c r="L49" s="640"/>
      <c r="M49" s="640"/>
      <c r="N49" s="640"/>
      <c r="O49" s="640"/>
      <c r="Q49" s="640"/>
      <c r="R49" s="640"/>
      <c r="S49" s="640"/>
      <c r="T49" s="689"/>
      <c r="V49" s="635"/>
      <c r="W49" s="640"/>
      <c r="Y49" s="640"/>
      <c r="Z49" s="640"/>
      <c r="AA49" s="640"/>
      <c r="AB49" s="640"/>
      <c r="AC49" s="640"/>
      <c r="AD49" s="640"/>
      <c r="AE49" s="640"/>
      <c r="AF49" s="640"/>
      <c r="AH49" s="640"/>
      <c r="AI49" s="702"/>
      <c r="AJ49" s="640"/>
      <c r="AK49" s="640">
        <v>17.0</v>
      </c>
      <c r="AL49" s="640" t="s">
        <v>1156</v>
      </c>
      <c r="AM49" s="635" t="s">
        <v>1154</v>
      </c>
      <c r="AN49" s="640"/>
      <c r="AO49" s="651"/>
      <c r="AP49" s="640"/>
      <c r="AQ49" s="640"/>
      <c r="AR49" s="640"/>
    </row>
    <row r="50" ht="14.25" customHeight="1">
      <c r="A50" s="635" t="s">
        <v>1159</v>
      </c>
      <c r="C50" s="640">
        <v>1.0</v>
      </c>
      <c r="D50" s="640" t="s">
        <v>82</v>
      </c>
      <c r="E50" s="688">
        <v>0.004</v>
      </c>
      <c r="F50" s="640" t="s">
        <v>1147</v>
      </c>
      <c r="G50" s="643">
        <f t="shared" si="86"/>
        <v>0.004</v>
      </c>
      <c r="J50" s="703" t="str">
        <f t="shared" si="87"/>
        <v>#REF!</v>
      </c>
      <c r="K50" s="702" t="str">
        <f t="shared" si="88"/>
        <v>#REF!</v>
      </c>
      <c r="L50" s="640"/>
      <c r="M50" s="640"/>
      <c r="N50" s="640"/>
      <c r="O50" s="640"/>
      <c r="Q50" s="640"/>
      <c r="R50" s="640"/>
      <c r="S50" s="640"/>
      <c r="T50" s="689"/>
      <c r="V50" s="635"/>
      <c r="W50" s="640"/>
      <c r="Y50" s="640"/>
      <c r="Z50" s="640"/>
      <c r="AA50" s="640"/>
      <c r="AB50" s="640"/>
      <c r="AC50" s="640"/>
      <c r="AD50" s="640"/>
      <c r="AE50" s="640"/>
      <c r="AF50" s="640"/>
      <c r="AH50" s="640"/>
      <c r="AI50" s="702"/>
      <c r="AJ50" s="640"/>
      <c r="AK50" s="640">
        <v>17.0</v>
      </c>
      <c r="AL50" s="640" t="s">
        <v>1156</v>
      </c>
      <c r="AM50" s="635" t="s">
        <v>1154</v>
      </c>
      <c r="AN50" s="640"/>
      <c r="AO50" s="651"/>
      <c r="AP50" s="640"/>
      <c r="AQ50" s="640"/>
      <c r="AR50" s="640"/>
    </row>
    <row r="51" ht="14.25" customHeight="1">
      <c r="A51" s="635" t="s">
        <v>1160</v>
      </c>
      <c r="C51" s="640">
        <v>1.0</v>
      </c>
      <c r="D51" s="640" t="s">
        <v>82</v>
      </c>
      <c r="E51" s="688">
        <v>0.12</v>
      </c>
      <c r="F51" s="640" t="s">
        <v>1147</v>
      </c>
      <c r="G51" s="643">
        <f t="shared" si="86"/>
        <v>0.12</v>
      </c>
      <c r="J51" s="703" t="str">
        <f t="shared" si="87"/>
        <v>#REF!</v>
      </c>
      <c r="K51" s="702" t="str">
        <f t="shared" si="88"/>
        <v>#REF!</v>
      </c>
      <c r="L51" s="640"/>
      <c r="M51" s="640"/>
      <c r="N51" s="640"/>
      <c r="O51" s="640"/>
      <c r="Q51" s="640"/>
      <c r="R51" s="640"/>
      <c r="S51" s="640"/>
      <c r="T51" s="689"/>
      <c r="V51" s="635"/>
      <c r="W51" s="640"/>
      <c r="Y51" s="640"/>
      <c r="Z51" s="640"/>
      <c r="AA51" s="640"/>
      <c r="AB51" s="640"/>
      <c r="AC51" s="640"/>
      <c r="AD51" s="640"/>
      <c r="AE51" s="640"/>
      <c r="AF51" s="640"/>
      <c r="AH51" s="640"/>
      <c r="AI51" s="702"/>
      <c r="AJ51" s="640"/>
      <c r="AK51" s="640">
        <v>17.0</v>
      </c>
      <c r="AL51" s="640" t="s">
        <v>1156</v>
      </c>
      <c r="AM51" s="635" t="s">
        <v>1154</v>
      </c>
      <c r="AN51" s="640"/>
      <c r="AO51" s="651"/>
      <c r="AP51" s="640"/>
      <c r="AQ51" s="640"/>
      <c r="AR51" s="640"/>
    </row>
    <row r="52" ht="14.25" customHeight="1">
      <c r="A52" s="635"/>
      <c r="C52" s="640"/>
      <c r="D52" s="640"/>
      <c r="E52" s="688"/>
      <c r="F52" s="640"/>
      <c r="G52" s="643"/>
      <c r="J52" s="700"/>
      <c r="K52" s="702">
        <f t="shared" si="88"/>
        <v>0</v>
      </c>
      <c r="L52" s="640"/>
      <c r="M52" s="640"/>
      <c r="N52" s="640"/>
      <c r="O52" s="640"/>
      <c r="Q52" s="640"/>
      <c r="R52" s="640"/>
      <c r="S52" s="640"/>
      <c r="T52" s="689"/>
      <c r="V52" s="635"/>
      <c r="W52" s="640"/>
      <c r="Y52" s="640"/>
      <c r="Z52" s="640"/>
      <c r="AA52" s="640"/>
      <c r="AB52" s="640"/>
      <c r="AC52" s="640"/>
      <c r="AD52" s="640"/>
      <c r="AE52" s="640"/>
      <c r="AF52" s="640"/>
      <c r="AH52" s="640"/>
      <c r="AI52" s="702"/>
      <c r="AJ52" s="640"/>
      <c r="AK52" s="640"/>
      <c r="AL52" s="640"/>
      <c r="AM52" s="640"/>
      <c r="AN52" s="635"/>
      <c r="AO52" s="651"/>
      <c r="AP52" s="640"/>
      <c r="AQ52" s="640"/>
      <c r="AR52" s="640"/>
    </row>
    <row r="53" ht="12.75" customHeight="1">
      <c r="A53" s="635"/>
      <c r="C53" s="640"/>
      <c r="D53" s="640"/>
      <c r="E53" s="688"/>
      <c r="F53" s="640"/>
      <c r="G53" s="643"/>
      <c r="J53" s="700"/>
      <c r="K53" s="702">
        <f t="shared" si="88"/>
        <v>0</v>
      </c>
      <c r="L53" s="640"/>
      <c r="M53" s="640"/>
      <c r="N53" s="640"/>
      <c r="O53" s="640"/>
      <c r="Q53" s="640"/>
      <c r="R53" s="640"/>
      <c r="S53" s="640"/>
      <c r="T53" s="689"/>
      <c r="V53" s="635"/>
      <c r="W53" s="640"/>
      <c r="Y53" s="640"/>
      <c r="Z53" s="640"/>
      <c r="AA53" s="640"/>
      <c r="AB53" s="640"/>
      <c r="AC53" s="640"/>
      <c r="AD53" s="640"/>
      <c r="AE53" s="640"/>
      <c r="AF53" s="640"/>
      <c r="AH53" s="640"/>
      <c r="AI53" s="702"/>
      <c r="AJ53" s="640"/>
      <c r="AK53" s="640"/>
      <c r="AL53" s="640"/>
      <c r="AM53" s="640"/>
      <c r="AN53" s="635"/>
      <c r="AO53" s="651"/>
      <c r="AP53" s="640"/>
      <c r="AQ53" s="640"/>
      <c r="AR53" s="640"/>
    </row>
    <row r="54" ht="12.75" customHeight="1">
      <c r="A54" s="646" t="s">
        <v>1161</v>
      </c>
      <c r="C54" s="640"/>
      <c r="D54" s="640"/>
      <c r="E54" s="688"/>
      <c r="F54" s="640"/>
      <c r="G54" s="643"/>
      <c r="J54" s="700"/>
      <c r="K54" s="702">
        <f t="shared" si="88"/>
        <v>0</v>
      </c>
      <c r="L54" s="640"/>
      <c r="M54" s="640"/>
      <c r="N54" s="640"/>
      <c r="O54" s="640"/>
      <c r="Q54" s="640"/>
      <c r="R54" s="640"/>
      <c r="S54" s="640"/>
      <c r="T54" s="689"/>
      <c r="V54" s="635"/>
      <c r="W54" s="640"/>
      <c r="Y54" s="640"/>
      <c r="Z54" s="640"/>
      <c r="AA54" s="640"/>
      <c r="AB54" s="640"/>
      <c r="AC54" s="640"/>
      <c r="AD54" s="640"/>
      <c r="AE54" s="640"/>
      <c r="AF54" s="640"/>
      <c r="AH54" s="640"/>
      <c r="AI54" s="702"/>
      <c r="AJ54" s="640"/>
      <c r="AK54" s="640"/>
      <c r="AL54" s="640"/>
      <c r="AM54" s="640"/>
      <c r="AN54" s="640"/>
      <c r="AO54" s="651"/>
      <c r="AP54" s="640"/>
      <c r="AQ54" s="640"/>
      <c r="AR54" s="640"/>
    </row>
    <row r="55" ht="12.75" customHeight="1">
      <c r="A55" s="635" t="s">
        <v>1162</v>
      </c>
      <c r="C55" s="640">
        <v>1.0</v>
      </c>
      <c r="D55" s="640" t="s">
        <v>82</v>
      </c>
      <c r="E55" s="688">
        <v>0.25</v>
      </c>
      <c r="F55" s="640" t="s">
        <v>1147</v>
      </c>
      <c r="G55" s="643">
        <f t="shared" ref="G55:G76" si="89">(C55*E55)</f>
        <v>0.25</v>
      </c>
      <c r="J55" s="703" t="str">
        <f t="shared" ref="J55:J76" si="90">'Animal feeds'!E17*1000</f>
        <v>#REF!</v>
      </c>
      <c r="K55" s="702" t="str">
        <f t="shared" si="88"/>
        <v>#REF!</v>
      </c>
      <c r="L55" s="635"/>
      <c r="M55" s="635"/>
      <c r="N55" s="640"/>
      <c r="O55" s="635"/>
      <c r="Q55" s="640"/>
      <c r="R55" s="635"/>
      <c r="S55" s="635"/>
      <c r="T55" s="635"/>
      <c r="V55" s="635"/>
      <c r="W55" s="635"/>
      <c r="Y55" s="635"/>
      <c r="Z55" s="635"/>
      <c r="AA55" s="635"/>
      <c r="AB55" s="635"/>
      <c r="AC55" s="635"/>
      <c r="AD55" s="635"/>
      <c r="AE55" s="635"/>
      <c r="AF55" s="635"/>
      <c r="AH55" s="635"/>
      <c r="AI55" s="644"/>
      <c r="AJ55" s="635"/>
      <c r="AK55" s="635">
        <v>17.0</v>
      </c>
      <c r="AL55" s="640" t="s">
        <v>1156</v>
      </c>
      <c r="AM55" s="635" t="s">
        <v>1154</v>
      </c>
      <c r="AN55" s="640"/>
      <c r="AO55" s="651"/>
      <c r="AP55" s="635"/>
      <c r="AQ55" s="635"/>
      <c r="AR55" s="635"/>
    </row>
    <row r="56" ht="12.75" customHeight="1">
      <c r="A56" s="635" t="s">
        <v>1163</v>
      </c>
      <c r="C56" s="640">
        <v>1.0</v>
      </c>
      <c r="D56" s="640" t="s">
        <v>82</v>
      </c>
      <c r="E56" s="688">
        <v>0.18</v>
      </c>
      <c r="F56" s="640" t="s">
        <v>1147</v>
      </c>
      <c r="G56" s="643">
        <f t="shared" si="89"/>
        <v>0.18</v>
      </c>
      <c r="J56" s="703" t="str">
        <f t="shared" si="90"/>
        <v>#REF!</v>
      </c>
      <c r="K56" s="702" t="str">
        <f t="shared" si="88"/>
        <v>#REF!</v>
      </c>
      <c r="L56" s="635"/>
      <c r="M56" s="635"/>
      <c r="N56" s="640"/>
      <c r="O56" s="635"/>
      <c r="Q56" s="640"/>
      <c r="R56" s="635"/>
      <c r="S56" s="635"/>
      <c r="T56" s="635"/>
      <c r="V56" s="635"/>
      <c r="W56" s="635"/>
      <c r="Y56" s="635"/>
      <c r="Z56" s="635"/>
      <c r="AA56" s="635"/>
      <c r="AB56" s="635"/>
      <c r="AC56" s="635"/>
      <c r="AD56" s="635"/>
      <c r="AE56" s="635"/>
      <c r="AF56" s="635"/>
      <c r="AH56" s="635"/>
      <c r="AI56" s="644"/>
      <c r="AJ56" s="635"/>
      <c r="AK56" s="635">
        <v>17.0</v>
      </c>
      <c r="AL56" s="640" t="s">
        <v>1156</v>
      </c>
      <c r="AM56" s="635" t="s">
        <v>1154</v>
      </c>
      <c r="AN56" s="640"/>
      <c r="AO56" s="651"/>
      <c r="AP56" s="635"/>
      <c r="AQ56" s="635"/>
      <c r="AR56" s="635"/>
    </row>
    <row r="57" ht="12.75" customHeight="1">
      <c r="A57" s="635" t="s">
        <v>1164</v>
      </c>
      <c r="C57" s="640">
        <v>1.0</v>
      </c>
      <c r="D57" s="640" t="s">
        <v>82</v>
      </c>
      <c r="E57" s="688">
        <v>0.87</v>
      </c>
      <c r="F57" s="640" t="s">
        <v>1147</v>
      </c>
      <c r="G57" s="643">
        <f t="shared" si="89"/>
        <v>0.87</v>
      </c>
      <c r="J57" s="703" t="str">
        <f t="shared" si="90"/>
        <v>#REF!</v>
      </c>
      <c r="K57" s="702" t="str">
        <f t="shared" si="88"/>
        <v>#REF!</v>
      </c>
      <c r="L57" s="635"/>
      <c r="M57" s="635"/>
      <c r="N57" s="640"/>
      <c r="O57" s="635"/>
      <c r="Q57" s="640"/>
      <c r="R57" s="635"/>
      <c r="S57" s="635"/>
      <c r="T57" s="635"/>
      <c r="V57" s="635"/>
      <c r="W57" s="635"/>
      <c r="Y57" s="635"/>
      <c r="Z57" s="635"/>
      <c r="AA57" s="635"/>
      <c r="AB57" s="635"/>
      <c r="AC57" s="635"/>
      <c r="AD57" s="635"/>
      <c r="AE57" s="635"/>
      <c r="AF57" s="635"/>
      <c r="AH57" s="635"/>
      <c r="AI57" s="644"/>
      <c r="AJ57" s="635"/>
      <c r="AK57" s="635">
        <v>18.0</v>
      </c>
      <c r="AL57" s="640" t="s">
        <v>1165</v>
      </c>
      <c r="AM57" s="635" t="s">
        <v>1166</v>
      </c>
      <c r="AN57" s="640"/>
      <c r="AO57" s="651"/>
      <c r="AP57" s="635"/>
      <c r="AQ57" s="635"/>
      <c r="AR57" s="635"/>
    </row>
    <row r="58" ht="12.75" customHeight="1">
      <c r="A58" s="635" t="s">
        <v>1167</v>
      </c>
      <c r="C58" s="640">
        <v>1.0</v>
      </c>
      <c r="D58" s="640" t="s">
        <v>82</v>
      </c>
      <c r="E58" s="688" t="str">
        <f t="shared" ref="E58:E59" si="91">SUM('Animal feeds'!C19)</f>
        <v>#REF!</v>
      </c>
      <c r="F58" s="640" t="s">
        <v>1147</v>
      </c>
      <c r="G58" s="643" t="str">
        <f t="shared" si="89"/>
        <v>#REF!</v>
      </c>
      <c r="J58" s="703" t="str">
        <f t="shared" si="90"/>
        <v>#REF!</v>
      </c>
      <c r="K58" s="702" t="str">
        <f t="shared" si="88"/>
        <v>#REF!</v>
      </c>
      <c r="L58" s="635"/>
      <c r="M58" s="635"/>
      <c r="N58" s="640"/>
      <c r="O58" s="635"/>
      <c r="Q58" s="640"/>
      <c r="R58" s="635"/>
      <c r="S58" s="635"/>
      <c r="T58" s="635"/>
      <c r="V58" s="635"/>
      <c r="W58" s="635"/>
      <c r="Y58" s="635"/>
      <c r="Z58" s="635"/>
      <c r="AA58" s="635"/>
      <c r="AB58" s="635"/>
      <c r="AC58" s="635"/>
      <c r="AD58" s="635"/>
      <c r="AE58" s="635"/>
      <c r="AF58" s="635"/>
      <c r="AH58" s="635"/>
      <c r="AI58" s="644"/>
      <c r="AJ58" s="635"/>
      <c r="AK58" s="635">
        <v>18.0</v>
      </c>
      <c r="AL58" s="640" t="s">
        <v>1165</v>
      </c>
      <c r="AM58" s="635" t="s">
        <v>1166</v>
      </c>
      <c r="AN58" s="640"/>
      <c r="AO58" s="651"/>
      <c r="AP58" s="635"/>
      <c r="AQ58" s="635"/>
      <c r="AR58" s="635"/>
    </row>
    <row r="59" ht="12.75" customHeight="1">
      <c r="A59" s="635" t="s">
        <v>1168</v>
      </c>
      <c r="C59" s="640">
        <v>1.0</v>
      </c>
      <c r="D59" s="640" t="s">
        <v>82</v>
      </c>
      <c r="E59" s="688" t="str">
        <f t="shared" si="91"/>
        <v>#REF!</v>
      </c>
      <c r="F59" s="640" t="s">
        <v>1147</v>
      </c>
      <c r="G59" s="643" t="str">
        <f t="shared" si="89"/>
        <v>#REF!</v>
      </c>
      <c r="J59" s="703" t="str">
        <f t="shared" si="90"/>
        <v>#REF!</v>
      </c>
      <c r="K59" s="702" t="str">
        <f t="shared" si="88"/>
        <v>#REF!</v>
      </c>
      <c r="L59" s="635"/>
      <c r="M59" s="635"/>
      <c r="N59" s="640"/>
      <c r="O59" s="635"/>
      <c r="Q59" s="640"/>
      <c r="R59" s="635"/>
      <c r="S59" s="635"/>
      <c r="T59" s="635"/>
      <c r="V59" s="635"/>
      <c r="W59" s="635"/>
      <c r="Y59" s="635"/>
      <c r="Z59" s="635"/>
      <c r="AA59" s="635"/>
      <c r="AB59" s="635"/>
      <c r="AC59" s="635"/>
      <c r="AD59" s="635"/>
      <c r="AE59" s="635"/>
      <c r="AF59" s="635"/>
      <c r="AH59" s="635"/>
      <c r="AI59" s="644"/>
      <c r="AJ59" s="635"/>
      <c r="AK59" s="635">
        <v>18.0</v>
      </c>
      <c r="AL59" s="640" t="s">
        <v>1165</v>
      </c>
      <c r="AM59" s="635" t="s">
        <v>1166</v>
      </c>
      <c r="AN59" s="640"/>
      <c r="AO59" s="651" t="s">
        <v>1151</v>
      </c>
      <c r="AP59" s="635"/>
      <c r="AQ59" s="635"/>
      <c r="AR59" s="635"/>
    </row>
    <row r="60" ht="12.75" customHeight="1">
      <c r="A60" s="635" t="s">
        <v>1169</v>
      </c>
      <c r="C60" s="640">
        <v>1.0</v>
      </c>
      <c r="D60" s="640" t="s">
        <v>82</v>
      </c>
      <c r="E60" s="688">
        <v>0.05</v>
      </c>
      <c r="F60" s="640" t="s">
        <v>1147</v>
      </c>
      <c r="G60" s="643">
        <f t="shared" si="89"/>
        <v>0.05</v>
      </c>
      <c r="J60" s="703" t="str">
        <f t="shared" si="90"/>
        <v>#REF!</v>
      </c>
      <c r="K60" s="702" t="str">
        <f t="shared" si="88"/>
        <v>#REF!</v>
      </c>
      <c r="L60" s="640"/>
      <c r="M60" s="640"/>
      <c r="N60" s="640"/>
      <c r="O60" s="640"/>
      <c r="Q60" s="640"/>
      <c r="R60" s="640"/>
      <c r="S60" s="640"/>
      <c r="T60" s="689"/>
      <c r="V60" s="635"/>
      <c r="W60" s="640"/>
      <c r="Y60" s="640"/>
      <c r="Z60" s="640"/>
      <c r="AA60" s="640"/>
      <c r="AB60" s="640"/>
      <c r="AC60" s="640"/>
      <c r="AD60" s="640"/>
      <c r="AE60" s="640"/>
      <c r="AF60" s="640"/>
      <c r="AH60" s="640"/>
      <c r="AI60" s="702"/>
      <c r="AJ60" s="640"/>
      <c r="AK60" s="635">
        <v>18.0</v>
      </c>
      <c r="AL60" s="640" t="s">
        <v>1165</v>
      </c>
      <c r="AM60" s="635" t="s">
        <v>1166</v>
      </c>
      <c r="AN60" s="640"/>
      <c r="AO60" s="651"/>
      <c r="AP60" s="640"/>
      <c r="AQ60" s="640"/>
      <c r="AR60" s="640"/>
    </row>
    <row r="61" ht="12.75" customHeight="1">
      <c r="A61" s="635" t="s">
        <v>1170</v>
      </c>
      <c r="C61" s="640">
        <v>1.0</v>
      </c>
      <c r="D61" s="640" t="s">
        <v>82</v>
      </c>
      <c r="E61" s="688" t="str">
        <f t="shared" ref="E61:E62" si="92">SUM('Animal feeds'!C21)</f>
        <v>#REF!</v>
      </c>
      <c r="F61" s="640" t="s">
        <v>1147</v>
      </c>
      <c r="G61" s="643" t="str">
        <f t="shared" si="89"/>
        <v>#REF!</v>
      </c>
      <c r="J61" s="703" t="str">
        <f t="shared" si="90"/>
        <v>#REF!</v>
      </c>
      <c r="K61" s="702" t="str">
        <f t="shared" si="88"/>
        <v>#REF!</v>
      </c>
      <c r="L61" s="640"/>
      <c r="M61" s="640"/>
      <c r="N61" s="640"/>
      <c r="O61" s="640"/>
      <c r="Q61" s="640"/>
      <c r="R61" s="640"/>
      <c r="S61" s="640"/>
      <c r="T61" s="689"/>
      <c r="V61" s="635"/>
      <c r="W61" s="640"/>
      <c r="Y61" s="640"/>
      <c r="Z61" s="640"/>
      <c r="AA61" s="640"/>
      <c r="AB61" s="640"/>
      <c r="AC61" s="640"/>
      <c r="AD61" s="640"/>
      <c r="AE61" s="640"/>
      <c r="AF61" s="640"/>
      <c r="AH61" s="640"/>
      <c r="AI61" s="702"/>
      <c r="AJ61" s="640"/>
      <c r="AK61" s="635">
        <v>18.0</v>
      </c>
      <c r="AL61" s="640" t="s">
        <v>1165</v>
      </c>
      <c r="AM61" s="635" t="s">
        <v>1166</v>
      </c>
      <c r="AN61" s="640"/>
      <c r="AO61" s="651" t="s">
        <v>1151</v>
      </c>
      <c r="AP61" s="640"/>
      <c r="AQ61" s="640"/>
      <c r="AR61" s="640"/>
    </row>
    <row r="62" ht="12.75" customHeight="1">
      <c r="A62" s="635" t="s">
        <v>1171</v>
      </c>
      <c r="C62" s="640">
        <v>1.0</v>
      </c>
      <c r="D62" s="640" t="s">
        <v>82</v>
      </c>
      <c r="E62" s="688" t="str">
        <f t="shared" si="92"/>
        <v>#REF!</v>
      </c>
      <c r="F62" s="640" t="s">
        <v>1147</v>
      </c>
      <c r="G62" s="643" t="str">
        <f t="shared" si="89"/>
        <v>#REF!</v>
      </c>
      <c r="J62" s="703" t="str">
        <f t="shared" si="90"/>
        <v>#REF!</v>
      </c>
      <c r="K62" s="702" t="str">
        <f t="shared" si="88"/>
        <v>#REF!</v>
      </c>
      <c r="L62" s="640"/>
      <c r="M62" s="640"/>
      <c r="N62" s="640"/>
      <c r="O62" s="640"/>
      <c r="Q62" s="640"/>
      <c r="R62" s="640"/>
      <c r="S62" s="640"/>
      <c r="T62" s="689"/>
      <c r="V62" s="635"/>
      <c r="W62" s="640"/>
      <c r="Y62" s="640"/>
      <c r="Z62" s="640"/>
      <c r="AA62" s="640"/>
      <c r="AB62" s="640"/>
      <c r="AC62" s="640"/>
      <c r="AD62" s="640"/>
      <c r="AE62" s="640"/>
      <c r="AF62" s="640"/>
      <c r="AH62" s="640"/>
      <c r="AI62" s="702"/>
      <c r="AJ62" s="640"/>
      <c r="AK62" s="635">
        <v>18.0</v>
      </c>
      <c r="AL62" s="640" t="s">
        <v>1165</v>
      </c>
      <c r="AM62" s="635" t="s">
        <v>1166</v>
      </c>
      <c r="AN62" s="640"/>
      <c r="AO62" s="651"/>
      <c r="AP62" s="640"/>
      <c r="AQ62" s="640"/>
      <c r="AR62" s="640"/>
    </row>
    <row r="63" ht="12.75" customHeight="1">
      <c r="A63" s="635" t="s">
        <v>1158</v>
      </c>
      <c r="C63" s="640">
        <v>1.0</v>
      </c>
      <c r="D63" s="640" t="s">
        <v>82</v>
      </c>
      <c r="E63" s="688">
        <v>2.7</v>
      </c>
      <c r="F63" s="640" t="s">
        <v>1147</v>
      </c>
      <c r="G63" s="643">
        <f t="shared" si="89"/>
        <v>2.7</v>
      </c>
      <c r="J63" s="703" t="str">
        <f t="shared" si="90"/>
        <v>#REF!</v>
      </c>
      <c r="K63" s="702" t="str">
        <f t="shared" si="88"/>
        <v>#REF!</v>
      </c>
      <c r="L63" s="640"/>
      <c r="M63" s="640"/>
      <c r="N63" s="640"/>
      <c r="O63" s="640"/>
      <c r="Q63" s="640"/>
      <c r="R63" s="640"/>
      <c r="S63" s="640"/>
      <c r="T63" s="689"/>
      <c r="V63" s="635"/>
      <c r="W63" s="640"/>
      <c r="Y63" s="640"/>
      <c r="Z63" s="640"/>
      <c r="AA63" s="640"/>
      <c r="AB63" s="640"/>
      <c r="AC63" s="640"/>
      <c r="AD63" s="640"/>
      <c r="AE63" s="640"/>
      <c r="AF63" s="640"/>
      <c r="AH63" s="640"/>
      <c r="AI63" s="702"/>
      <c r="AJ63" s="640"/>
      <c r="AK63" s="635">
        <v>18.0</v>
      </c>
      <c r="AL63" s="640" t="s">
        <v>1165</v>
      </c>
      <c r="AM63" s="635" t="s">
        <v>1166</v>
      </c>
      <c r="AN63" s="640"/>
      <c r="AO63" s="651"/>
      <c r="AP63" s="640"/>
      <c r="AQ63" s="640"/>
      <c r="AR63" s="640"/>
    </row>
    <row r="64" ht="12.75" customHeight="1">
      <c r="A64" s="635" t="s">
        <v>1172</v>
      </c>
      <c r="C64" s="640">
        <v>1.0</v>
      </c>
      <c r="D64" s="640" t="s">
        <v>82</v>
      </c>
      <c r="E64" s="688">
        <v>3.55</v>
      </c>
      <c r="F64" s="640" t="s">
        <v>1147</v>
      </c>
      <c r="G64" s="643">
        <f t="shared" si="89"/>
        <v>3.55</v>
      </c>
      <c r="J64" s="703" t="str">
        <f t="shared" si="90"/>
        <v>#REF!</v>
      </c>
      <c r="K64" s="702" t="str">
        <f t="shared" si="88"/>
        <v>#REF!</v>
      </c>
      <c r="L64" s="640"/>
      <c r="M64" s="640"/>
      <c r="N64" s="640"/>
      <c r="O64" s="640"/>
      <c r="Q64" s="640"/>
      <c r="R64" s="640"/>
      <c r="S64" s="640"/>
      <c r="T64" s="689"/>
      <c r="V64" s="635"/>
      <c r="W64" s="640"/>
      <c r="Y64" s="640"/>
      <c r="Z64" s="640"/>
      <c r="AA64" s="640"/>
      <c r="AB64" s="640"/>
      <c r="AC64" s="640"/>
      <c r="AD64" s="640"/>
      <c r="AE64" s="640"/>
      <c r="AF64" s="640"/>
      <c r="AH64" s="640"/>
      <c r="AI64" s="702"/>
      <c r="AJ64" s="640"/>
      <c r="AK64" s="635">
        <v>18.0</v>
      </c>
      <c r="AL64" s="640" t="s">
        <v>1165</v>
      </c>
      <c r="AM64" s="635" t="s">
        <v>1166</v>
      </c>
      <c r="AN64" s="640"/>
      <c r="AO64" s="651"/>
      <c r="AP64" s="640"/>
      <c r="AQ64" s="640"/>
      <c r="AR64" s="640"/>
    </row>
    <row r="65" ht="12.75" customHeight="1">
      <c r="A65" s="635" t="s">
        <v>1173</v>
      </c>
      <c r="C65" s="640">
        <v>1.0</v>
      </c>
      <c r="D65" s="640" t="s">
        <v>82</v>
      </c>
      <c r="E65" s="688">
        <v>3.54</v>
      </c>
      <c r="F65" s="640" t="s">
        <v>1147</v>
      </c>
      <c r="G65" s="643">
        <f t="shared" si="89"/>
        <v>3.54</v>
      </c>
      <c r="J65" s="703" t="str">
        <f t="shared" si="90"/>
        <v>#REF!</v>
      </c>
      <c r="K65" s="702" t="str">
        <f t="shared" si="88"/>
        <v>#REF!</v>
      </c>
      <c r="L65" s="640"/>
      <c r="M65" s="640"/>
      <c r="N65" s="640"/>
      <c r="O65" s="640"/>
      <c r="Q65" s="640"/>
      <c r="R65" s="640"/>
      <c r="S65" s="640"/>
      <c r="T65" s="689"/>
      <c r="V65" s="635"/>
      <c r="W65" s="640"/>
      <c r="Y65" s="640"/>
      <c r="Z65" s="640"/>
      <c r="AA65" s="640"/>
      <c r="AB65" s="640"/>
      <c r="AC65" s="640"/>
      <c r="AD65" s="640"/>
      <c r="AE65" s="640"/>
      <c r="AF65" s="640"/>
      <c r="AH65" s="640"/>
      <c r="AI65" s="702"/>
      <c r="AJ65" s="640"/>
      <c r="AK65" s="635">
        <v>18.0</v>
      </c>
      <c r="AL65" s="640" t="s">
        <v>1165</v>
      </c>
      <c r="AM65" s="635" t="s">
        <v>1166</v>
      </c>
      <c r="AN65" s="640"/>
      <c r="AO65" s="651"/>
      <c r="AP65" s="640"/>
      <c r="AQ65" s="640"/>
      <c r="AR65" s="640"/>
    </row>
    <row r="66" ht="12.75" customHeight="1">
      <c r="A66" s="635" t="s">
        <v>1174</v>
      </c>
      <c r="C66" s="640">
        <v>1.0</v>
      </c>
      <c r="D66" s="640" t="s">
        <v>82</v>
      </c>
      <c r="E66" s="688">
        <v>8.75</v>
      </c>
      <c r="F66" s="640" t="s">
        <v>1147</v>
      </c>
      <c r="G66" s="643">
        <f t="shared" si="89"/>
        <v>8.75</v>
      </c>
      <c r="J66" s="703" t="str">
        <f t="shared" si="90"/>
        <v>#REF!</v>
      </c>
      <c r="K66" s="702" t="str">
        <f t="shared" si="88"/>
        <v>#REF!</v>
      </c>
      <c r="L66" s="640"/>
      <c r="M66" s="640"/>
      <c r="N66" s="640"/>
      <c r="O66" s="640"/>
      <c r="Q66" s="640"/>
      <c r="R66" s="640"/>
      <c r="S66" s="640"/>
      <c r="T66" s="689"/>
      <c r="V66" s="635"/>
      <c r="W66" s="640"/>
      <c r="Y66" s="640"/>
      <c r="Z66" s="640"/>
      <c r="AA66" s="640"/>
      <c r="AB66" s="640"/>
      <c r="AC66" s="640"/>
      <c r="AD66" s="640"/>
      <c r="AE66" s="640"/>
      <c r="AF66" s="640"/>
      <c r="AH66" s="640"/>
      <c r="AI66" s="702"/>
      <c r="AJ66" s="640"/>
      <c r="AK66" s="635"/>
      <c r="AL66" s="640"/>
      <c r="AM66" s="635"/>
      <c r="AN66" s="640"/>
      <c r="AO66" s="651"/>
      <c r="AP66" s="640"/>
      <c r="AQ66" s="640"/>
      <c r="AR66" s="640"/>
    </row>
    <row r="67" ht="12.75" customHeight="1">
      <c r="A67" s="635" t="s">
        <v>1175</v>
      </c>
      <c r="C67" s="640">
        <v>1.0</v>
      </c>
      <c r="D67" s="640" t="s">
        <v>82</v>
      </c>
      <c r="E67" s="688" t="str">
        <f>SUM('Animal feeds'!C23)</f>
        <v>#REF!</v>
      </c>
      <c r="F67" s="640" t="s">
        <v>1147</v>
      </c>
      <c r="G67" s="643" t="str">
        <f t="shared" si="89"/>
        <v>#REF!</v>
      </c>
      <c r="J67" s="703" t="str">
        <f t="shared" si="90"/>
        <v>#REF!</v>
      </c>
      <c r="K67" s="702" t="str">
        <f t="shared" si="88"/>
        <v>#REF!</v>
      </c>
      <c r="L67" s="640"/>
      <c r="M67" s="640"/>
      <c r="N67" s="640"/>
      <c r="O67" s="640"/>
      <c r="Q67" s="640"/>
      <c r="R67" s="640"/>
      <c r="S67" s="640"/>
      <c r="T67" s="689"/>
      <c r="V67" s="635"/>
      <c r="W67" s="640"/>
      <c r="Y67" s="640"/>
      <c r="Z67" s="640"/>
      <c r="AA67" s="640"/>
      <c r="AB67" s="640"/>
      <c r="AC67" s="640"/>
      <c r="AD67" s="640"/>
      <c r="AE67" s="640"/>
      <c r="AF67" s="640"/>
      <c r="AH67" s="640"/>
      <c r="AI67" s="702"/>
      <c r="AJ67" s="640"/>
      <c r="AK67" s="635">
        <v>18.0</v>
      </c>
      <c r="AL67" s="640" t="s">
        <v>1165</v>
      </c>
      <c r="AM67" s="635" t="s">
        <v>1166</v>
      </c>
      <c r="AN67" s="640"/>
      <c r="AO67" s="651" t="s">
        <v>1151</v>
      </c>
      <c r="AP67" s="640"/>
      <c r="AQ67" s="640"/>
      <c r="AR67" s="640"/>
    </row>
    <row r="68" ht="12.75" customHeight="1">
      <c r="A68" s="635" t="s">
        <v>1176</v>
      </c>
      <c r="C68" s="640">
        <v>1.0</v>
      </c>
      <c r="D68" s="640" t="s">
        <v>82</v>
      </c>
      <c r="E68" s="688">
        <v>0.12</v>
      </c>
      <c r="F68" s="640" t="s">
        <v>1147</v>
      </c>
      <c r="G68" s="643">
        <f t="shared" si="89"/>
        <v>0.12</v>
      </c>
      <c r="J68" s="703" t="str">
        <f t="shared" si="90"/>
        <v>#REF!</v>
      </c>
      <c r="K68" s="702" t="str">
        <f t="shared" si="88"/>
        <v>#REF!</v>
      </c>
      <c r="L68" s="640"/>
      <c r="M68" s="640"/>
      <c r="N68" s="640"/>
      <c r="O68" s="640"/>
      <c r="Q68" s="640"/>
      <c r="R68" s="640"/>
      <c r="S68" s="640"/>
      <c r="T68" s="689"/>
      <c r="V68" s="635"/>
      <c r="W68" s="640"/>
      <c r="Y68" s="640"/>
      <c r="Z68" s="640"/>
      <c r="AA68" s="640"/>
      <c r="AB68" s="640"/>
      <c r="AC68" s="640"/>
      <c r="AD68" s="640"/>
      <c r="AE68" s="640"/>
      <c r="AF68" s="640"/>
      <c r="AH68" s="640"/>
      <c r="AI68" s="702"/>
      <c r="AJ68" s="640"/>
      <c r="AK68" s="635">
        <v>18.0</v>
      </c>
      <c r="AL68" s="640" t="s">
        <v>1165</v>
      </c>
      <c r="AM68" s="635" t="s">
        <v>1166</v>
      </c>
      <c r="AN68" s="640"/>
      <c r="AO68" s="651"/>
      <c r="AP68" s="640"/>
      <c r="AQ68" s="640"/>
      <c r="AR68" s="640"/>
    </row>
    <row r="69" ht="12.75" customHeight="1">
      <c r="A69" s="635" t="s">
        <v>1160</v>
      </c>
      <c r="C69" s="640">
        <v>1.0</v>
      </c>
      <c r="D69" s="640" t="s">
        <v>82</v>
      </c>
      <c r="E69" s="688" t="str">
        <f t="shared" ref="E69:E73" si="93">SUM('Animal feeds'!C24)</f>
        <v>#REF!</v>
      </c>
      <c r="F69" s="640" t="s">
        <v>1147</v>
      </c>
      <c r="G69" s="643" t="str">
        <f t="shared" si="89"/>
        <v>#REF!</v>
      </c>
      <c r="J69" s="703" t="str">
        <f t="shared" si="90"/>
        <v>#REF!</v>
      </c>
      <c r="K69" s="702" t="str">
        <f t="shared" si="88"/>
        <v>#REF!</v>
      </c>
      <c r="L69" s="640"/>
      <c r="M69" s="640"/>
      <c r="N69" s="640"/>
      <c r="O69" s="640"/>
      <c r="Q69" s="640"/>
      <c r="R69" s="640"/>
      <c r="S69" s="640"/>
      <c r="T69" s="689"/>
      <c r="V69" s="635"/>
      <c r="W69" s="640"/>
      <c r="Y69" s="640"/>
      <c r="Z69" s="640"/>
      <c r="AA69" s="640"/>
      <c r="AB69" s="640"/>
      <c r="AC69" s="640"/>
      <c r="AD69" s="640"/>
      <c r="AE69" s="640"/>
      <c r="AF69" s="640"/>
      <c r="AH69" s="640"/>
      <c r="AI69" s="702"/>
      <c r="AJ69" s="640"/>
      <c r="AK69" s="635">
        <v>18.0</v>
      </c>
      <c r="AL69" s="640" t="s">
        <v>1165</v>
      </c>
      <c r="AM69" s="635" t="s">
        <v>1166</v>
      </c>
      <c r="AN69" s="640"/>
      <c r="AO69" s="651"/>
      <c r="AP69" s="640"/>
      <c r="AQ69" s="640"/>
      <c r="AR69" s="640"/>
    </row>
    <row r="70" ht="12.75" customHeight="1">
      <c r="A70" s="635" t="s">
        <v>574</v>
      </c>
      <c r="C70" s="640">
        <v>1.0</v>
      </c>
      <c r="D70" s="640" t="s">
        <v>82</v>
      </c>
      <c r="E70" s="688" t="str">
        <f t="shared" si="93"/>
        <v>#REF!</v>
      </c>
      <c r="F70" s="640" t="s">
        <v>1147</v>
      </c>
      <c r="G70" s="643" t="str">
        <f t="shared" si="89"/>
        <v>#REF!</v>
      </c>
      <c r="J70" s="703" t="str">
        <f t="shared" si="90"/>
        <v>#REF!</v>
      </c>
      <c r="K70" s="702" t="str">
        <f t="shared" si="88"/>
        <v>#REF!</v>
      </c>
      <c r="L70" s="640"/>
      <c r="M70" s="640"/>
      <c r="N70" s="640"/>
      <c r="O70" s="640"/>
      <c r="Q70" s="640"/>
      <c r="R70" s="640"/>
      <c r="S70" s="640"/>
      <c r="T70" s="689"/>
      <c r="V70" s="635"/>
      <c r="W70" s="640"/>
      <c r="Y70" s="640"/>
      <c r="Z70" s="640"/>
      <c r="AA70" s="640"/>
      <c r="AB70" s="640"/>
      <c r="AC70" s="640"/>
      <c r="AD70" s="640"/>
      <c r="AE70" s="640"/>
      <c r="AF70" s="640"/>
      <c r="AH70" s="640"/>
      <c r="AI70" s="702"/>
      <c r="AJ70" s="640"/>
      <c r="AK70" s="635">
        <v>18.0</v>
      </c>
      <c r="AL70" s="640" t="s">
        <v>1165</v>
      </c>
      <c r="AM70" s="635" t="s">
        <v>1166</v>
      </c>
      <c r="AN70" s="640"/>
      <c r="AO70" s="651"/>
      <c r="AP70" s="640"/>
      <c r="AQ70" s="640"/>
      <c r="AR70" s="640"/>
    </row>
    <row r="71" ht="12.75" customHeight="1">
      <c r="A71" s="635" t="s">
        <v>1177</v>
      </c>
      <c r="C71" s="640">
        <v>1.0</v>
      </c>
      <c r="D71" s="640" t="s">
        <v>82</v>
      </c>
      <c r="E71" s="688" t="str">
        <f t="shared" si="93"/>
        <v>#REF!</v>
      </c>
      <c r="F71" s="640" t="s">
        <v>1147</v>
      </c>
      <c r="G71" s="643" t="str">
        <f t="shared" si="89"/>
        <v>#REF!</v>
      </c>
      <c r="J71" s="703" t="str">
        <f t="shared" si="90"/>
        <v>#REF!</v>
      </c>
      <c r="K71" s="702" t="str">
        <f t="shared" si="88"/>
        <v>#REF!</v>
      </c>
      <c r="L71" s="640"/>
      <c r="M71" s="640"/>
      <c r="N71" s="640"/>
      <c r="O71" s="640"/>
      <c r="Q71" s="640"/>
      <c r="R71" s="640"/>
      <c r="S71" s="640"/>
      <c r="T71" s="689"/>
      <c r="V71" s="635"/>
      <c r="W71" s="640"/>
      <c r="Y71" s="640"/>
      <c r="Z71" s="640"/>
      <c r="AA71" s="640"/>
      <c r="AB71" s="640"/>
      <c r="AC71" s="640"/>
      <c r="AD71" s="640"/>
      <c r="AE71" s="640"/>
      <c r="AF71" s="640"/>
      <c r="AH71" s="640"/>
      <c r="AI71" s="702"/>
      <c r="AJ71" s="640"/>
      <c r="AK71" s="635">
        <v>18.0</v>
      </c>
      <c r="AL71" s="640" t="s">
        <v>1165</v>
      </c>
      <c r="AM71" s="635" t="s">
        <v>1166</v>
      </c>
      <c r="AN71" s="640"/>
      <c r="AO71" s="651"/>
      <c r="AP71" s="640"/>
      <c r="AQ71" s="640"/>
      <c r="AR71" s="640"/>
    </row>
    <row r="72" ht="12.75" customHeight="1">
      <c r="A72" s="635" t="s">
        <v>572</v>
      </c>
      <c r="C72" s="640">
        <v>1.0</v>
      </c>
      <c r="D72" s="640" t="s">
        <v>82</v>
      </c>
      <c r="E72" s="688" t="str">
        <f t="shared" si="93"/>
        <v>#REF!</v>
      </c>
      <c r="F72" s="640" t="s">
        <v>1147</v>
      </c>
      <c r="G72" s="643" t="str">
        <f t="shared" si="89"/>
        <v>#REF!</v>
      </c>
      <c r="J72" s="703" t="str">
        <f t="shared" si="90"/>
        <v>#REF!</v>
      </c>
      <c r="K72" s="702" t="str">
        <f t="shared" si="88"/>
        <v>#REF!</v>
      </c>
      <c r="L72" s="640"/>
      <c r="M72" s="640"/>
      <c r="N72" s="640"/>
      <c r="O72" s="640"/>
      <c r="Q72" s="640"/>
      <c r="R72" s="640"/>
      <c r="S72" s="640"/>
      <c r="T72" s="689"/>
      <c r="V72" s="635"/>
      <c r="W72" s="640"/>
      <c r="Y72" s="640"/>
      <c r="Z72" s="640"/>
      <c r="AA72" s="640"/>
      <c r="AB72" s="640"/>
      <c r="AC72" s="640"/>
      <c r="AD72" s="640"/>
      <c r="AE72" s="640"/>
      <c r="AF72" s="640"/>
      <c r="AH72" s="640"/>
      <c r="AI72" s="702"/>
      <c r="AJ72" s="640"/>
      <c r="AK72" s="635">
        <v>18.0</v>
      </c>
      <c r="AL72" s="640" t="s">
        <v>1165</v>
      </c>
      <c r="AM72" s="635" t="s">
        <v>1166</v>
      </c>
      <c r="AN72" s="640"/>
      <c r="AO72" s="651"/>
      <c r="AP72" s="640"/>
      <c r="AQ72" s="640"/>
      <c r="AR72" s="640"/>
    </row>
    <row r="73" ht="12.75" customHeight="1">
      <c r="A73" s="635" t="s">
        <v>1178</v>
      </c>
      <c r="C73" s="640">
        <v>1.0</v>
      </c>
      <c r="D73" s="640" t="s">
        <v>82</v>
      </c>
      <c r="E73" s="688" t="str">
        <f t="shared" si="93"/>
        <v>#REF!</v>
      </c>
      <c r="F73" s="640" t="s">
        <v>1147</v>
      </c>
      <c r="G73" s="643" t="str">
        <f t="shared" si="89"/>
        <v>#REF!</v>
      </c>
      <c r="J73" s="703" t="str">
        <f t="shared" si="90"/>
        <v>#REF!</v>
      </c>
      <c r="K73" s="702" t="str">
        <f t="shared" si="88"/>
        <v>#REF!</v>
      </c>
      <c r="L73" s="640"/>
      <c r="M73" s="640"/>
      <c r="N73" s="640"/>
      <c r="O73" s="640"/>
      <c r="Q73" s="640"/>
      <c r="R73" s="640"/>
      <c r="S73" s="640"/>
      <c r="T73" s="689"/>
      <c r="V73" s="635"/>
      <c r="W73" s="640"/>
      <c r="Y73" s="640"/>
      <c r="Z73" s="640"/>
      <c r="AA73" s="640"/>
      <c r="AB73" s="640"/>
      <c r="AC73" s="640"/>
      <c r="AD73" s="640"/>
      <c r="AE73" s="640"/>
      <c r="AF73" s="640"/>
      <c r="AH73" s="640"/>
      <c r="AI73" s="702"/>
      <c r="AJ73" s="640"/>
      <c r="AK73" s="635">
        <v>18.0</v>
      </c>
      <c r="AL73" s="640" t="s">
        <v>1165</v>
      </c>
      <c r="AM73" s="635" t="s">
        <v>1166</v>
      </c>
      <c r="AN73" s="640"/>
      <c r="AO73" s="651"/>
      <c r="AP73" s="640"/>
      <c r="AQ73" s="640"/>
      <c r="AR73" s="640"/>
    </row>
    <row r="74" ht="12.75" customHeight="1">
      <c r="A74" s="635" t="s">
        <v>1179</v>
      </c>
      <c r="C74" s="640">
        <v>1.0</v>
      </c>
      <c r="D74" s="640" t="s">
        <v>82</v>
      </c>
      <c r="E74" s="688" t="str">
        <f t="shared" ref="E74:E75" si="94">SUM('Animal feeds'!C31)</f>
        <v>#REF!</v>
      </c>
      <c r="F74" s="640" t="s">
        <v>1147</v>
      </c>
      <c r="G74" s="643" t="str">
        <f t="shared" si="89"/>
        <v>#REF!</v>
      </c>
      <c r="J74" s="703" t="str">
        <f t="shared" si="90"/>
        <v>#REF!</v>
      </c>
      <c r="K74" s="702" t="str">
        <f t="shared" si="88"/>
        <v>#REF!</v>
      </c>
      <c r="L74" s="640"/>
      <c r="M74" s="640"/>
      <c r="N74" s="640"/>
      <c r="O74" s="640"/>
      <c r="Q74" s="640"/>
      <c r="R74" s="640"/>
      <c r="S74" s="640"/>
      <c r="T74" s="689"/>
      <c r="V74" s="635"/>
      <c r="W74" s="640"/>
      <c r="Y74" s="640"/>
      <c r="Z74" s="640"/>
      <c r="AA74" s="640"/>
      <c r="AB74" s="640"/>
      <c r="AC74" s="640"/>
      <c r="AD74" s="640"/>
      <c r="AE74" s="640"/>
      <c r="AF74" s="640"/>
      <c r="AH74" s="640"/>
      <c r="AI74" s="702"/>
      <c r="AJ74" s="640"/>
      <c r="AK74" s="635">
        <v>18.0</v>
      </c>
      <c r="AL74" s="640" t="s">
        <v>1165</v>
      </c>
      <c r="AM74" s="635" t="s">
        <v>1166</v>
      </c>
      <c r="AN74" s="640"/>
      <c r="AO74" s="651"/>
      <c r="AP74" s="640"/>
      <c r="AQ74" s="640"/>
      <c r="AR74" s="640"/>
    </row>
    <row r="75" ht="12.75" customHeight="1">
      <c r="A75" s="635" t="s">
        <v>1180</v>
      </c>
      <c r="C75" s="640">
        <v>1.0</v>
      </c>
      <c r="D75" s="640" t="s">
        <v>82</v>
      </c>
      <c r="E75" s="688" t="str">
        <f t="shared" si="94"/>
        <v>#REF!</v>
      </c>
      <c r="F75" s="640" t="s">
        <v>1147</v>
      </c>
      <c r="G75" s="643" t="str">
        <f t="shared" si="89"/>
        <v>#REF!</v>
      </c>
      <c r="J75" s="703" t="str">
        <f t="shared" si="90"/>
        <v>#REF!</v>
      </c>
      <c r="K75" s="702" t="str">
        <f t="shared" si="88"/>
        <v>#REF!</v>
      </c>
      <c r="L75" s="640"/>
      <c r="M75" s="640"/>
      <c r="N75" s="640"/>
      <c r="O75" s="640"/>
      <c r="Q75" s="640"/>
      <c r="R75" s="640"/>
      <c r="S75" s="640"/>
      <c r="T75" s="689"/>
      <c r="V75" s="635"/>
      <c r="W75" s="640"/>
      <c r="Y75" s="640"/>
      <c r="Z75" s="640"/>
      <c r="AA75" s="640"/>
      <c r="AB75" s="640"/>
      <c r="AC75" s="640"/>
      <c r="AD75" s="640"/>
      <c r="AE75" s="640"/>
      <c r="AF75" s="640"/>
      <c r="AH75" s="640"/>
      <c r="AI75" s="702"/>
      <c r="AJ75" s="640"/>
      <c r="AK75" s="640"/>
      <c r="AL75" s="640"/>
      <c r="AM75" s="635"/>
      <c r="AN75" s="640"/>
      <c r="AO75" s="651"/>
      <c r="AP75" s="640"/>
      <c r="AQ75" s="640"/>
      <c r="AR75" s="640"/>
    </row>
    <row r="76" ht="12.75" customHeight="1">
      <c r="A76" s="635" t="s">
        <v>1181</v>
      </c>
      <c r="C76" s="640">
        <v>1.0</v>
      </c>
      <c r="D76" s="640" t="s">
        <v>82</v>
      </c>
      <c r="E76" s="688">
        <v>0.7</v>
      </c>
      <c r="F76" s="640" t="s">
        <v>1147</v>
      </c>
      <c r="G76" s="643">
        <f t="shared" si="89"/>
        <v>0.7</v>
      </c>
      <c r="J76" s="703" t="str">
        <f t="shared" si="90"/>
        <v>#REF!</v>
      </c>
      <c r="K76" s="702" t="str">
        <f t="shared" si="88"/>
        <v>#REF!</v>
      </c>
      <c r="L76" s="640"/>
      <c r="M76" s="640"/>
      <c r="N76" s="640"/>
      <c r="O76" s="640"/>
      <c r="Q76" s="640"/>
      <c r="R76" s="640"/>
      <c r="S76" s="640"/>
      <c r="T76" s="689"/>
      <c r="V76" s="635"/>
      <c r="W76" s="640"/>
      <c r="Y76" s="640"/>
      <c r="Z76" s="640"/>
      <c r="AA76" s="640"/>
      <c r="AB76" s="640"/>
      <c r="AC76" s="640"/>
      <c r="AD76" s="640"/>
      <c r="AE76" s="640"/>
      <c r="AF76" s="640"/>
      <c r="AH76" s="640"/>
      <c r="AI76" s="702"/>
      <c r="AJ76" s="640"/>
      <c r="AK76" s="640"/>
      <c r="AL76" s="640"/>
      <c r="AM76" s="635"/>
      <c r="AN76" s="640"/>
      <c r="AO76" s="651"/>
      <c r="AP76" s="640"/>
      <c r="AQ76" s="640"/>
      <c r="AR76" s="640"/>
    </row>
    <row r="77" ht="12.75" customHeight="1">
      <c r="A77" s="635"/>
      <c r="C77" s="640"/>
      <c r="D77" s="640"/>
      <c r="E77" s="689"/>
      <c r="F77" s="640"/>
      <c r="G77" s="643"/>
      <c r="J77" s="700"/>
      <c r="K77" s="702">
        <f t="shared" si="88"/>
        <v>0</v>
      </c>
      <c r="L77" s="640"/>
      <c r="M77" s="640"/>
      <c r="N77" s="640"/>
      <c r="O77" s="640"/>
      <c r="Q77" s="640"/>
      <c r="R77" s="640"/>
      <c r="S77" s="640"/>
      <c r="T77" s="689"/>
      <c r="V77" s="635"/>
      <c r="W77" s="640"/>
      <c r="Y77" s="640"/>
      <c r="Z77" s="640"/>
      <c r="AA77" s="640"/>
      <c r="AB77" s="640"/>
      <c r="AC77" s="640"/>
      <c r="AD77" s="640"/>
      <c r="AE77" s="640"/>
      <c r="AF77" s="640"/>
      <c r="AH77" s="640"/>
      <c r="AI77" s="702"/>
      <c r="AJ77" s="640"/>
      <c r="AK77" s="640"/>
      <c r="AL77" s="640"/>
      <c r="AM77" s="640"/>
      <c r="AN77" s="635"/>
      <c r="AO77" s="651"/>
      <c r="AP77" s="640"/>
      <c r="AQ77" s="640"/>
      <c r="AR77" s="640"/>
    </row>
    <row r="78" ht="12.75" customHeight="1">
      <c r="A78" s="646" t="s">
        <v>1182</v>
      </c>
      <c r="C78" s="640"/>
      <c r="D78" s="640"/>
      <c r="E78" s="688"/>
      <c r="F78" s="640"/>
      <c r="G78" s="643"/>
      <c r="J78" s="700"/>
      <c r="K78" s="702">
        <f t="shared" si="88"/>
        <v>0</v>
      </c>
      <c r="L78" s="640"/>
      <c r="M78" s="640"/>
      <c r="N78" s="640"/>
      <c r="O78" s="640"/>
      <c r="Q78" s="640"/>
      <c r="R78" s="640"/>
      <c r="S78" s="640"/>
      <c r="T78" s="689"/>
      <c r="V78" s="635"/>
      <c r="W78" s="640"/>
      <c r="Y78" s="640"/>
      <c r="Z78" s="640"/>
      <c r="AA78" s="640"/>
      <c r="AB78" s="640"/>
      <c r="AC78" s="640"/>
      <c r="AD78" s="640"/>
      <c r="AE78" s="640"/>
      <c r="AF78" s="640"/>
      <c r="AH78" s="640"/>
      <c r="AI78" s="702"/>
      <c r="AJ78" s="640"/>
      <c r="AK78" s="640"/>
      <c r="AL78" s="640"/>
      <c r="AM78" s="640"/>
      <c r="AN78" s="635"/>
      <c r="AO78" s="651"/>
      <c r="AP78" s="640"/>
      <c r="AQ78" s="640"/>
      <c r="AR78" s="640"/>
    </row>
    <row r="79" ht="12.75" customHeight="1">
      <c r="A79" s="635" t="s">
        <v>1183</v>
      </c>
      <c r="C79" s="640">
        <v>1.0</v>
      </c>
      <c r="D79" s="640" t="s">
        <v>82</v>
      </c>
      <c r="E79" s="688" t="str">
        <f t="shared" ref="E79:E84" si="95">SUM('Animal feeds'!B35)/1000</f>
        <v>#REF!</v>
      </c>
      <c r="F79" s="640" t="s">
        <v>1147</v>
      </c>
      <c r="G79" s="643" t="str">
        <f t="shared" ref="G79:G86" si="96">(C79*E79)</f>
        <v>#REF!</v>
      </c>
      <c r="J79" s="703" t="str">
        <f t="shared" ref="J79:J84" si="97">'Animal feeds'!E35*1000</f>
        <v>#REF!</v>
      </c>
      <c r="K79" s="702" t="str">
        <f t="shared" si="88"/>
        <v>#REF!</v>
      </c>
      <c r="L79" s="640"/>
      <c r="M79" s="640"/>
      <c r="N79" s="640"/>
      <c r="O79" s="640"/>
      <c r="Q79" s="640"/>
      <c r="R79" s="640"/>
      <c r="S79" s="640"/>
      <c r="T79" s="689"/>
      <c r="V79" s="635"/>
      <c r="W79" s="640"/>
      <c r="Y79" s="640"/>
      <c r="Z79" s="640"/>
      <c r="AA79" s="640"/>
      <c r="AB79" s="640"/>
      <c r="AC79" s="640"/>
      <c r="AD79" s="640"/>
      <c r="AE79" s="640"/>
      <c r="AF79" s="640"/>
      <c r="AH79" s="640"/>
      <c r="AI79" s="702"/>
      <c r="AJ79" s="640"/>
      <c r="AK79" s="640">
        <v>19.0</v>
      </c>
      <c r="AL79" s="640"/>
      <c r="AM79" s="640" t="s">
        <v>1184</v>
      </c>
      <c r="AN79" s="635" t="s">
        <v>1185</v>
      </c>
      <c r="AO79" s="651"/>
      <c r="AP79" s="640"/>
      <c r="AQ79" s="640"/>
      <c r="AR79" s="640"/>
    </row>
    <row r="80" ht="12.75" customHeight="1">
      <c r="A80" s="635" t="s">
        <v>1186</v>
      </c>
      <c r="C80" s="640">
        <v>1.0</v>
      </c>
      <c r="D80" s="640" t="s">
        <v>82</v>
      </c>
      <c r="E80" s="688" t="str">
        <f t="shared" si="95"/>
        <v>#REF!</v>
      </c>
      <c r="F80" s="640" t="s">
        <v>1147</v>
      </c>
      <c r="G80" s="643" t="str">
        <f t="shared" si="96"/>
        <v>#REF!</v>
      </c>
      <c r="J80" s="703" t="str">
        <f t="shared" si="97"/>
        <v>#REF!</v>
      </c>
      <c r="K80" s="702" t="str">
        <f t="shared" si="88"/>
        <v>#REF!</v>
      </c>
      <c r="L80" s="640"/>
      <c r="M80" s="640"/>
      <c r="N80" s="640"/>
      <c r="O80" s="640"/>
      <c r="Q80" s="640"/>
      <c r="R80" s="640"/>
      <c r="S80" s="640"/>
      <c r="T80" s="689"/>
      <c r="V80" s="635"/>
      <c r="W80" s="640"/>
      <c r="Y80" s="640"/>
      <c r="Z80" s="640"/>
      <c r="AA80" s="640"/>
      <c r="AB80" s="640"/>
      <c r="AC80" s="640"/>
      <c r="AD80" s="640"/>
      <c r="AE80" s="640"/>
      <c r="AF80" s="640"/>
      <c r="AH80" s="640"/>
      <c r="AI80" s="702"/>
      <c r="AJ80" s="640"/>
      <c r="AK80" s="640">
        <v>19.0</v>
      </c>
      <c r="AL80" s="640"/>
      <c r="AM80" s="640" t="s">
        <v>1184</v>
      </c>
      <c r="AN80" s="635" t="s">
        <v>1185</v>
      </c>
      <c r="AO80" s="651"/>
      <c r="AP80" s="640"/>
      <c r="AQ80" s="640"/>
      <c r="AR80" s="640"/>
    </row>
    <row r="81" ht="12.75" customHeight="1">
      <c r="A81" s="635" t="s">
        <v>1187</v>
      </c>
      <c r="C81" s="640">
        <v>1.0</v>
      </c>
      <c r="D81" s="640" t="s">
        <v>82</v>
      </c>
      <c r="E81" s="688" t="str">
        <f t="shared" si="95"/>
        <v>#REF!</v>
      </c>
      <c r="F81" s="640" t="s">
        <v>1147</v>
      </c>
      <c r="G81" s="643" t="str">
        <f t="shared" si="96"/>
        <v>#REF!</v>
      </c>
      <c r="J81" s="703" t="str">
        <f t="shared" si="97"/>
        <v>#REF!</v>
      </c>
      <c r="K81" s="702" t="str">
        <f t="shared" si="88"/>
        <v>#REF!</v>
      </c>
      <c r="L81" s="640"/>
      <c r="M81" s="640"/>
      <c r="N81" s="640"/>
      <c r="O81" s="640"/>
      <c r="Q81" s="640"/>
      <c r="R81" s="640"/>
      <c r="S81" s="640"/>
      <c r="T81" s="689"/>
      <c r="V81" s="635"/>
      <c r="W81" s="640"/>
      <c r="Y81" s="640"/>
      <c r="Z81" s="640"/>
      <c r="AA81" s="640"/>
      <c r="AB81" s="640"/>
      <c r="AC81" s="640"/>
      <c r="AD81" s="640"/>
      <c r="AE81" s="640"/>
      <c r="AF81" s="640"/>
      <c r="AH81" s="640"/>
      <c r="AI81" s="702"/>
      <c r="AJ81" s="640"/>
      <c r="AK81" s="640">
        <v>19.0</v>
      </c>
      <c r="AL81" s="640"/>
      <c r="AM81" s="640" t="s">
        <v>1184</v>
      </c>
      <c r="AN81" s="635" t="s">
        <v>1185</v>
      </c>
      <c r="AO81" s="651"/>
      <c r="AP81" s="640"/>
      <c r="AQ81" s="640"/>
      <c r="AR81" s="640"/>
    </row>
    <row r="82" ht="12.75" customHeight="1">
      <c r="A82" s="635" t="s">
        <v>1188</v>
      </c>
      <c r="C82" s="640">
        <v>1.0</v>
      </c>
      <c r="D82" s="640" t="s">
        <v>82</v>
      </c>
      <c r="E82" s="688" t="str">
        <f t="shared" si="95"/>
        <v>#REF!</v>
      </c>
      <c r="F82" s="640" t="s">
        <v>1147</v>
      </c>
      <c r="G82" s="643" t="str">
        <f t="shared" si="96"/>
        <v>#REF!</v>
      </c>
      <c r="J82" s="703" t="str">
        <f t="shared" si="97"/>
        <v>#REF!</v>
      </c>
      <c r="K82" s="702" t="str">
        <f t="shared" si="88"/>
        <v>#REF!</v>
      </c>
      <c r="L82" s="640"/>
      <c r="M82" s="640"/>
      <c r="N82" s="640"/>
      <c r="O82" s="640"/>
      <c r="Q82" s="640"/>
      <c r="R82" s="640"/>
      <c r="S82" s="640"/>
      <c r="T82" s="689"/>
      <c r="V82" s="635"/>
      <c r="W82" s="640"/>
      <c r="Y82" s="640"/>
      <c r="Z82" s="640"/>
      <c r="AA82" s="640"/>
      <c r="AB82" s="640"/>
      <c r="AC82" s="640"/>
      <c r="AD82" s="640"/>
      <c r="AE82" s="640"/>
      <c r="AF82" s="640"/>
      <c r="AH82" s="640"/>
      <c r="AI82" s="702"/>
      <c r="AJ82" s="640"/>
      <c r="AK82" s="640">
        <v>19.0</v>
      </c>
      <c r="AL82" s="640"/>
      <c r="AM82" s="640" t="s">
        <v>1184</v>
      </c>
      <c r="AN82" s="635" t="s">
        <v>1185</v>
      </c>
      <c r="AO82" s="651"/>
      <c r="AP82" s="640"/>
      <c r="AQ82" s="640"/>
      <c r="AR82" s="640"/>
    </row>
    <row r="83" ht="12.75" customHeight="1">
      <c r="A83" s="635" t="s">
        <v>1189</v>
      </c>
      <c r="C83" s="640">
        <v>1.0</v>
      </c>
      <c r="D83" s="640" t="s">
        <v>82</v>
      </c>
      <c r="E83" s="688" t="str">
        <f t="shared" si="95"/>
        <v>#REF!</v>
      </c>
      <c r="F83" s="640" t="s">
        <v>1147</v>
      </c>
      <c r="G83" s="643" t="str">
        <f t="shared" si="96"/>
        <v>#REF!</v>
      </c>
      <c r="J83" s="703" t="str">
        <f t="shared" si="97"/>
        <v>#REF!</v>
      </c>
      <c r="K83" s="702" t="str">
        <f t="shared" si="88"/>
        <v>#REF!</v>
      </c>
      <c r="L83" s="640"/>
      <c r="M83" s="640"/>
      <c r="N83" s="640"/>
      <c r="O83" s="640"/>
      <c r="Q83" s="640"/>
      <c r="R83" s="640"/>
      <c r="S83" s="640"/>
      <c r="T83" s="689"/>
      <c r="V83" s="635"/>
      <c r="W83" s="640"/>
      <c r="Y83" s="640"/>
      <c r="Z83" s="640"/>
      <c r="AA83" s="640"/>
      <c r="AB83" s="640"/>
      <c r="AC83" s="640"/>
      <c r="AD83" s="640"/>
      <c r="AE83" s="640"/>
      <c r="AF83" s="640"/>
      <c r="AH83" s="640"/>
      <c r="AI83" s="702"/>
      <c r="AJ83" s="640"/>
      <c r="AK83" s="640">
        <v>19.0</v>
      </c>
      <c r="AL83" s="640"/>
      <c r="AM83" s="640" t="s">
        <v>1184</v>
      </c>
      <c r="AN83" s="635" t="s">
        <v>1185</v>
      </c>
      <c r="AO83" s="651"/>
      <c r="AP83" s="640"/>
      <c r="AQ83" s="640"/>
      <c r="AR83" s="640"/>
    </row>
    <row r="84" ht="12.75" customHeight="1">
      <c r="A84" s="635" t="s">
        <v>1190</v>
      </c>
      <c r="C84" s="640">
        <v>1.0</v>
      </c>
      <c r="D84" s="640" t="s">
        <v>82</v>
      </c>
      <c r="E84" s="688" t="str">
        <f t="shared" si="95"/>
        <v>#REF!</v>
      </c>
      <c r="F84" s="640" t="s">
        <v>1147</v>
      </c>
      <c r="G84" s="643" t="str">
        <f t="shared" si="96"/>
        <v>#REF!</v>
      </c>
      <c r="J84" s="703" t="str">
        <f t="shared" si="97"/>
        <v>#REF!</v>
      </c>
      <c r="K84" s="702" t="str">
        <f t="shared" si="88"/>
        <v>#REF!</v>
      </c>
      <c r="L84" s="640"/>
      <c r="M84" s="640"/>
      <c r="N84" s="640"/>
      <c r="O84" s="640"/>
      <c r="Q84" s="640"/>
      <c r="R84" s="640"/>
      <c r="S84" s="640"/>
      <c r="T84" s="689"/>
      <c r="V84" s="640"/>
      <c r="W84" s="640"/>
      <c r="Y84" s="640"/>
      <c r="Z84" s="640"/>
      <c r="AA84" s="640"/>
      <c r="AB84" s="640"/>
      <c r="AC84" s="640"/>
      <c r="AD84" s="640"/>
      <c r="AE84" s="640"/>
      <c r="AF84" s="640"/>
      <c r="AH84" s="684"/>
      <c r="AI84" s="690"/>
      <c r="AJ84" s="689"/>
      <c r="AK84" s="640">
        <v>19.0</v>
      </c>
      <c r="AL84" s="640"/>
      <c r="AM84" s="640" t="s">
        <v>1184</v>
      </c>
      <c r="AN84" s="635" t="s">
        <v>1185</v>
      </c>
      <c r="AO84" s="651"/>
      <c r="AP84" s="640"/>
      <c r="AQ84" s="640"/>
      <c r="AR84" s="640"/>
    </row>
    <row r="85" ht="12.75" customHeight="1">
      <c r="A85" s="635" t="s">
        <v>1191</v>
      </c>
      <c r="C85" s="640">
        <v>1.0</v>
      </c>
      <c r="D85" s="640" t="s">
        <v>82</v>
      </c>
      <c r="E85" s="688">
        <v>0.126</v>
      </c>
      <c r="F85" s="640" t="s">
        <v>1147</v>
      </c>
      <c r="G85" s="643">
        <f t="shared" si="96"/>
        <v>0.126</v>
      </c>
      <c r="J85" s="700"/>
      <c r="K85" s="702">
        <f t="shared" si="88"/>
        <v>0</v>
      </c>
      <c r="L85" s="640"/>
      <c r="M85" s="640"/>
      <c r="N85" s="640"/>
      <c r="O85" s="640"/>
      <c r="Q85" s="640"/>
      <c r="R85" s="640"/>
      <c r="S85" s="640"/>
      <c r="T85" s="689"/>
      <c r="V85" s="640"/>
      <c r="W85" s="640"/>
      <c r="Y85" s="640"/>
      <c r="Z85" s="640"/>
      <c r="AA85" s="640"/>
      <c r="AB85" s="640"/>
      <c r="AC85" s="640"/>
      <c r="AD85" s="640"/>
      <c r="AE85" s="640"/>
      <c r="AF85" s="640"/>
      <c r="AH85" s="684"/>
      <c r="AI85" s="690"/>
      <c r="AJ85" s="689"/>
      <c r="AK85" s="640">
        <v>19.0</v>
      </c>
      <c r="AL85" s="640"/>
      <c r="AM85" s="640" t="s">
        <v>1184</v>
      </c>
      <c r="AN85" s="635" t="s">
        <v>1185</v>
      </c>
      <c r="AO85" s="651"/>
      <c r="AP85" s="640"/>
      <c r="AQ85" s="640"/>
      <c r="AR85" s="640"/>
    </row>
    <row r="86" ht="12.75" customHeight="1">
      <c r="A86" s="635" t="s">
        <v>1192</v>
      </c>
      <c r="C86" s="640">
        <v>1.0</v>
      </c>
      <c r="D86" s="640" t="s">
        <v>82</v>
      </c>
      <c r="E86" s="688">
        <v>0.116</v>
      </c>
      <c r="F86" s="640" t="s">
        <v>1147</v>
      </c>
      <c r="G86" s="643">
        <f t="shared" si="96"/>
        <v>0.116</v>
      </c>
      <c r="J86" s="700"/>
      <c r="K86" s="640"/>
      <c r="L86" s="640"/>
      <c r="M86" s="640"/>
      <c r="N86" s="640"/>
      <c r="O86" s="640"/>
      <c r="Q86" s="640"/>
      <c r="R86" s="640"/>
      <c r="S86" s="640"/>
      <c r="T86" s="689"/>
      <c r="V86" s="640"/>
      <c r="W86" s="640"/>
      <c r="Y86" s="640"/>
      <c r="Z86" s="640"/>
      <c r="AA86" s="640"/>
      <c r="AB86" s="640"/>
      <c r="AC86" s="640"/>
      <c r="AD86" s="640"/>
      <c r="AE86" s="640"/>
      <c r="AF86" s="640"/>
      <c r="AH86" s="684"/>
      <c r="AI86" s="690"/>
      <c r="AJ86" s="689"/>
      <c r="AK86" s="640">
        <v>19.0</v>
      </c>
      <c r="AL86" s="640"/>
      <c r="AM86" s="640" t="s">
        <v>1184</v>
      </c>
      <c r="AN86" s="635" t="s">
        <v>1185</v>
      </c>
      <c r="AO86" s="651"/>
      <c r="AP86" s="640"/>
      <c r="AQ86" s="640"/>
      <c r="AR86" s="640"/>
    </row>
    <row r="87" ht="12.75" customHeight="1">
      <c r="A87" s="635"/>
      <c r="B87" s="640"/>
      <c r="C87" s="640"/>
      <c r="D87" s="642"/>
      <c r="E87" s="640"/>
      <c r="F87" s="640"/>
      <c r="G87" s="640"/>
      <c r="H87" s="640"/>
      <c r="I87" s="640"/>
      <c r="J87" s="702"/>
      <c r="K87" s="640"/>
      <c r="L87" s="640"/>
      <c r="M87" s="640"/>
      <c r="N87" s="640"/>
      <c r="O87" s="640"/>
      <c r="P87" s="640"/>
      <c r="Q87" s="640"/>
      <c r="R87" s="640"/>
      <c r="S87" s="640"/>
      <c r="T87" s="689"/>
      <c r="U87" s="688"/>
      <c r="V87" s="640"/>
      <c r="W87" s="640"/>
      <c r="X87" s="640"/>
      <c r="Y87" s="640"/>
      <c r="Z87" s="640"/>
      <c r="AA87" s="640"/>
      <c r="AB87" s="640"/>
      <c r="AC87" s="640"/>
      <c r="AD87" s="640"/>
      <c r="AE87" s="640"/>
      <c r="AF87" s="640"/>
      <c r="AG87" s="643"/>
      <c r="AH87" s="684"/>
      <c r="AI87" s="690"/>
      <c r="AJ87" s="689"/>
      <c r="AK87" s="640"/>
      <c r="AL87" s="640"/>
      <c r="AM87" s="640"/>
      <c r="AN87" s="635"/>
      <c r="AO87" s="651"/>
      <c r="AP87" s="640"/>
      <c r="AQ87" s="640"/>
      <c r="AR87" s="640"/>
    </row>
    <row r="88" ht="12.75" customHeight="1">
      <c r="A88" s="635"/>
      <c r="B88" s="640"/>
      <c r="C88" s="640"/>
      <c r="D88" s="642"/>
      <c r="E88" s="640"/>
      <c r="F88" s="640"/>
      <c r="G88" s="640"/>
      <c r="H88" s="640"/>
      <c r="I88" s="640"/>
      <c r="J88" s="640"/>
      <c r="K88" s="640"/>
      <c r="L88" s="640"/>
      <c r="M88" s="640"/>
      <c r="N88" s="640"/>
      <c r="O88" s="640"/>
      <c r="P88" s="640"/>
      <c r="Q88" s="640"/>
      <c r="R88" s="640"/>
      <c r="S88" s="640"/>
      <c r="T88" s="689"/>
      <c r="U88" s="640"/>
      <c r="V88" s="640"/>
      <c r="W88" s="640"/>
      <c r="X88" s="640"/>
      <c r="Y88" s="640"/>
      <c r="Z88" s="640"/>
      <c r="AA88" s="640"/>
      <c r="AB88" s="640"/>
      <c r="AC88" s="640"/>
      <c r="AD88" s="640"/>
      <c r="AE88" s="640"/>
      <c r="AF88" s="640"/>
      <c r="AG88" s="643"/>
      <c r="AH88" s="689"/>
      <c r="AI88" s="701"/>
      <c r="AJ88" s="689"/>
      <c r="AK88" s="689"/>
      <c r="AL88" s="640"/>
      <c r="AM88" s="640"/>
      <c r="AN88" s="640"/>
      <c r="AO88" s="651"/>
      <c r="AP88" s="640"/>
      <c r="AQ88" s="640"/>
      <c r="AR88" s="640"/>
    </row>
    <row r="89" ht="12.75" customHeight="1">
      <c r="A89" s="689" t="s">
        <v>1193</v>
      </c>
      <c r="B89" s="640"/>
      <c r="C89" s="640"/>
      <c r="D89" s="642"/>
      <c r="E89" s="640"/>
      <c r="F89" s="640"/>
      <c r="G89" s="640"/>
      <c r="H89" s="640"/>
      <c r="I89" s="640"/>
      <c r="J89" s="640"/>
      <c r="K89" s="640"/>
      <c r="L89" s="640"/>
      <c r="M89" s="640"/>
      <c r="N89" s="640"/>
      <c r="O89" s="640"/>
      <c r="P89" s="640"/>
      <c r="Q89" s="640"/>
      <c r="R89" s="640"/>
      <c r="S89" s="640"/>
      <c r="T89" s="689"/>
      <c r="U89" s="640"/>
      <c r="V89" s="640"/>
      <c r="W89" s="640"/>
      <c r="X89" s="640"/>
      <c r="Y89" s="640"/>
      <c r="Z89" s="640"/>
      <c r="AA89" s="640"/>
      <c r="AB89" s="640"/>
      <c r="AC89" s="640"/>
      <c r="AD89" s="640"/>
      <c r="AE89" s="640"/>
      <c r="AF89" s="640"/>
      <c r="AG89" s="643"/>
      <c r="AH89" s="684">
        <f>SUM(AH7:AH84)</f>
        <v>285.6445191</v>
      </c>
      <c r="AI89" s="690"/>
      <c r="AJ89" s="689"/>
      <c r="AK89" s="689"/>
      <c r="AL89" s="640"/>
      <c r="AM89" s="640"/>
      <c r="AN89" s="640"/>
      <c r="AO89" s="651"/>
      <c r="AP89" s="640"/>
      <c r="AQ89" s="640"/>
      <c r="AR89" s="640"/>
    </row>
    <row r="90" ht="12.75" customHeight="1">
      <c r="A90" s="635"/>
      <c r="B90" s="635"/>
      <c r="C90" s="635"/>
      <c r="D90" s="642"/>
      <c r="E90" s="635"/>
      <c r="F90" s="635"/>
      <c r="G90" s="635"/>
      <c r="H90" s="635"/>
      <c r="I90" s="635"/>
      <c r="J90" s="635"/>
      <c r="K90" s="640"/>
      <c r="L90" s="635"/>
      <c r="M90" s="635"/>
      <c r="N90" s="635"/>
      <c r="O90" s="635"/>
      <c r="P90" s="635"/>
      <c r="Q90" s="635"/>
      <c r="R90" s="635"/>
      <c r="S90" s="635"/>
      <c r="T90" s="635"/>
      <c r="U90" s="635"/>
      <c r="V90" s="635"/>
      <c r="W90" s="635"/>
      <c r="X90" s="635"/>
      <c r="Y90" s="635"/>
      <c r="Z90" s="635"/>
      <c r="AA90" s="635"/>
      <c r="AB90" s="635"/>
      <c r="AC90" s="635"/>
      <c r="AD90" s="635"/>
      <c r="AE90" s="635"/>
      <c r="AF90" s="635"/>
      <c r="AG90" s="641"/>
      <c r="AH90" s="635"/>
      <c r="AI90" s="644"/>
      <c r="AJ90" s="635"/>
      <c r="AK90" s="635"/>
      <c r="AL90" s="635"/>
      <c r="AM90" s="635"/>
      <c r="AN90" s="635"/>
      <c r="AO90" s="645"/>
      <c r="AP90" s="635"/>
      <c r="AQ90" s="635"/>
      <c r="AR90" s="635"/>
    </row>
    <row r="91" ht="12.75" customHeight="1">
      <c r="A91" s="646" t="s">
        <v>1194</v>
      </c>
      <c r="B91" s="635"/>
      <c r="C91" s="635"/>
      <c r="D91" s="642"/>
      <c r="E91" s="635"/>
      <c r="F91" s="635"/>
      <c r="G91" s="635"/>
      <c r="H91" s="635"/>
      <c r="I91" s="635"/>
      <c r="J91" s="635"/>
      <c r="K91" s="640"/>
      <c r="L91" s="635"/>
      <c r="M91" s="635"/>
      <c r="N91" s="635"/>
      <c r="O91" s="635"/>
      <c r="P91" s="635"/>
      <c r="Q91" s="635"/>
      <c r="R91" s="635"/>
      <c r="S91" s="640"/>
      <c r="T91" s="635"/>
      <c r="U91" s="635"/>
      <c r="V91" s="635"/>
      <c r="W91" s="635"/>
      <c r="X91" s="635"/>
      <c r="Y91" s="635"/>
      <c r="Z91" s="635"/>
      <c r="AA91" s="635"/>
      <c r="AB91" s="635"/>
      <c r="AC91" s="635"/>
      <c r="AD91" s="635"/>
      <c r="AE91" s="635"/>
      <c r="AF91" s="635"/>
      <c r="AG91" s="641"/>
      <c r="AH91" s="635"/>
      <c r="AI91" s="644"/>
      <c r="AJ91" s="635"/>
      <c r="AK91" s="635"/>
      <c r="AL91" s="635"/>
      <c r="AM91" s="635"/>
      <c r="AN91" s="635"/>
      <c r="AO91" s="645"/>
      <c r="AP91" s="635"/>
      <c r="AQ91" s="635"/>
      <c r="AR91" s="635"/>
    </row>
    <row r="92" ht="14.25" customHeight="1">
      <c r="A92" s="635" t="s">
        <v>1195</v>
      </c>
      <c r="B92" s="637"/>
      <c r="C92" s="637"/>
      <c r="D92" s="636"/>
      <c r="E92" s="637"/>
      <c r="F92" s="638"/>
      <c r="G92" s="639"/>
      <c r="H92" s="635"/>
      <c r="I92" s="635"/>
      <c r="J92" s="640"/>
      <c r="K92" s="640"/>
      <c r="L92" s="635"/>
      <c r="M92" s="640"/>
      <c r="N92" s="637"/>
      <c r="O92" s="635"/>
      <c r="P92" s="639"/>
      <c r="Q92" s="639"/>
      <c r="R92" s="639"/>
      <c r="S92" s="640"/>
      <c r="T92" s="640"/>
      <c r="U92" s="640"/>
      <c r="V92" s="641"/>
      <c r="W92" s="640"/>
      <c r="X92" s="640"/>
      <c r="Y92" s="635"/>
      <c r="Z92" s="635"/>
      <c r="AA92" s="642"/>
      <c r="AB92" s="635"/>
      <c r="AC92" s="641"/>
      <c r="AD92" s="640"/>
      <c r="AE92" s="635"/>
      <c r="AF92" s="635"/>
      <c r="AG92" s="643"/>
      <c r="AH92" s="635"/>
      <c r="AI92" s="644"/>
      <c r="AJ92" s="635"/>
      <c r="AK92" s="635"/>
      <c r="AL92" s="635"/>
      <c r="AM92" s="635"/>
      <c r="AN92" s="635"/>
      <c r="AO92" s="645"/>
      <c r="AP92" s="635"/>
      <c r="AQ92" s="635"/>
      <c r="AR92" s="635"/>
    </row>
    <row r="93" ht="14.25" customHeight="1">
      <c r="A93" s="635" t="s">
        <v>1196</v>
      </c>
      <c r="B93" s="637"/>
      <c r="C93" s="637"/>
      <c r="D93" s="636"/>
      <c r="E93" s="637"/>
      <c r="F93" s="638"/>
      <c r="G93" s="639"/>
      <c r="H93" s="635"/>
      <c r="I93" s="635"/>
      <c r="J93" s="640"/>
      <c r="K93" s="640"/>
      <c r="L93" s="635"/>
      <c r="M93" s="640"/>
      <c r="N93" s="635"/>
      <c r="O93" s="637"/>
      <c r="P93" s="640"/>
      <c r="Q93" s="640"/>
      <c r="R93" s="640"/>
      <c r="S93" s="704"/>
      <c r="T93" s="640"/>
      <c r="U93" s="640"/>
      <c r="V93" s="641"/>
      <c r="W93" s="640"/>
      <c r="X93" s="640"/>
      <c r="Y93" s="635"/>
      <c r="Z93" s="635"/>
      <c r="AA93" s="642"/>
      <c r="AB93" s="635"/>
      <c r="AC93" s="641"/>
      <c r="AD93" s="640"/>
      <c r="AE93" s="635"/>
      <c r="AF93" s="635"/>
      <c r="AG93" s="643"/>
      <c r="AH93" s="635"/>
      <c r="AI93" s="644"/>
      <c r="AJ93" s="635"/>
      <c r="AK93" s="635"/>
      <c r="AL93" s="639"/>
      <c r="AM93" s="639"/>
      <c r="AN93" s="640"/>
      <c r="AO93" s="651"/>
      <c r="AP93" s="640"/>
      <c r="AQ93" s="640"/>
      <c r="AR93" s="640"/>
    </row>
    <row r="94" ht="14.25" customHeight="1">
      <c r="A94" s="705">
        <v>44256.0</v>
      </c>
      <c r="B94" s="706"/>
      <c r="C94" s="706"/>
      <c r="D94" s="707"/>
      <c r="E94" s="706"/>
      <c r="F94" s="708"/>
      <c r="G94" s="709"/>
      <c r="H94" s="706"/>
      <c r="I94" s="708"/>
      <c r="J94" s="709"/>
      <c r="K94" s="640"/>
      <c r="L94" s="708"/>
      <c r="M94" s="709"/>
      <c r="N94" s="706"/>
      <c r="O94" s="708"/>
      <c r="P94" s="709"/>
      <c r="Q94" s="709"/>
      <c r="R94" s="704"/>
      <c r="S94" s="709"/>
      <c r="T94" s="704"/>
      <c r="U94" s="704"/>
      <c r="V94" s="704"/>
      <c r="W94" s="710"/>
      <c r="X94" s="704"/>
      <c r="Y94" s="710"/>
      <c r="Z94" s="704"/>
      <c r="AA94" s="711"/>
      <c r="AB94" s="712"/>
      <c r="AC94" s="704"/>
      <c r="AD94" s="713"/>
      <c r="AE94" s="704"/>
      <c r="AF94" s="704"/>
      <c r="AG94" s="714"/>
      <c r="AH94" s="706"/>
      <c r="AI94" s="715"/>
      <c r="AJ94" s="706"/>
      <c r="AK94" s="706"/>
      <c r="AL94" s="704"/>
      <c r="AM94" s="704"/>
      <c r="AN94" s="704"/>
      <c r="AO94" s="716"/>
      <c r="AP94" s="709"/>
      <c r="AQ94" s="709"/>
      <c r="AR94" s="709"/>
    </row>
    <row r="95" ht="14.25" customHeight="1">
      <c r="A95" s="635"/>
      <c r="B95" s="635"/>
      <c r="C95" s="635"/>
      <c r="D95" s="642"/>
      <c r="E95" s="706"/>
      <c r="F95" s="708"/>
      <c r="G95" s="640"/>
      <c r="H95" s="706"/>
      <c r="I95" s="708"/>
      <c r="J95" s="640"/>
      <c r="K95" s="640"/>
      <c r="L95" s="708"/>
      <c r="M95" s="640"/>
      <c r="N95" s="706"/>
      <c r="O95" s="708"/>
      <c r="P95" s="640"/>
      <c r="Q95" s="640"/>
      <c r="R95" s="709"/>
      <c r="S95" s="640"/>
      <c r="T95" s="689"/>
      <c r="U95" s="689"/>
      <c r="V95" s="635"/>
      <c r="W95" s="641"/>
      <c r="X95" s="640"/>
      <c r="Y95" s="641"/>
      <c r="Z95" s="640"/>
      <c r="AA95" s="637"/>
      <c r="AB95" s="636"/>
      <c r="AC95" s="637"/>
      <c r="AD95" s="717"/>
      <c r="AE95" s="639"/>
      <c r="AF95" s="639"/>
      <c r="AG95" s="643"/>
      <c r="AH95" s="635"/>
      <c r="AI95" s="644"/>
      <c r="AJ95" s="635"/>
      <c r="AK95" s="635"/>
      <c r="AL95" s="635"/>
      <c r="AM95" s="635"/>
      <c r="AN95" s="635"/>
      <c r="AO95" s="645"/>
      <c r="AP95" s="704"/>
      <c r="AQ95" s="704"/>
      <c r="AR95" s="704"/>
    </row>
    <row r="96" ht="14.25" customHeight="1">
      <c r="A96" s="635"/>
      <c r="B96" s="635"/>
      <c r="C96" s="635"/>
      <c r="D96" s="642"/>
      <c r="E96" s="635"/>
      <c r="F96" s="688"/>
      <c r="G96" s="640"/>
      <c r="H96" s="635"/>
      <c r="I96" s="635"/>
      <c r="J96" s="640"/>
      <c r="K96" s="635"/>
      <c r="L96" s="635"/>
      <c r="M96" s="641"/>
      <c r="N96" s="646"/>
      <c r="O96" s="635"/>
      <c r="P96" s="641"/>
      <c r="Q96" s="641"/>
      <c r="R96" s="640"/>
      <c r="S96" s="674"/>
      <c r="T96" s="640"/>
      <c r="U96" s="640"/>
      <c r="V96" s="635"/>
      <c r="W96" s="641"/>
      <c r="X96" s="640"/>
      <c r="Y96" s="640"/>
      <c r="Z96" s="635"/>
      <c r="AA96" s="635"/>
      <c r="AB96" s="642"/>
      <c r="AC96" s="635"/>
      <c r="AD96" s="641"/>
      <c r="AE96" s="640"/>
      <c r="AF96" s="640"/>
      <c r="AG96" s="643"/>
      <c r="AH96" s="635"/>
      <c r="AI96" s="644"/>
      <c r="AJ96" s="635"/>
      <c r="AK96" s="635"/>
      <c r="AL96" s="640"/>
      <c r="AM96" s="640"/>
      <c r="AN96" s="640"/>
      <c r="AO96" s="651"/>
      <c r="AP96" s="640"/>
      <c r="AQ96" s="640"/>
      <c r="AR96" s="640"/>
    </row>
    <row r="97" ht="14.25" customHeight="1">
      <c r="A97" s="669"/>
      <c r="B97" s="669"/>
      <c r="C97" s="669"/>
      <c r="D97" s="670"/>
      <c r="E97" s="669"/>
      <c r="F97" s="673"/>
      <c r="G97" s="674"/>
      <c r="H97" s="669"/>
      <c r="I97" s="673"/>
      <c r="J97" s="674"/>
      <c r="K97" s="669"/>
      <c r="L97" s="673"/>
      <c r="M97" s="674"/>
      <c r="N97" s="669"/>
      <c r="O97" s="673"/>
      <c r="P97" s="674"/>
      <c r="Q97" s="674"/>
      <c r="R97" s="674"/>
      <c r="S97" s="674"/>
      <c r="T97" s="674"/>
      <c r="U97" s="640"/>
      <c r="V97" s="635"/>
      <c r="W97" s="641"/>
      <c r="X97" s="640"/>
      <c r="Y97" s="641"/>
      <c r="Z97" s="674"/>
      <c r="AA97" s="669"/>
      <c r="AB97" s="670"/>
      <c r="AC97" s="674"/>
      <c r="AD97" s="676"/>
      <c r="AE97" s="674"/>
      <c r="AF97" s="674"/>
      <c r="AG97" s="718"/>
      <c r="AH97" s="669"/>
      <c r="AI97" s="677"/>
      <c r="AJ97" s="669"/>
      <c r="AK97" s="669"/>
      <c r="AL97" s="640"/>
      <c r="AM97" s="640"/>
      <c r="AN97" s="640"/>
      <c r="AO97" s="651"/>
      <c r="AP97" s="640"/>
      <c r="AQ97" s="640"/>
      <c r="AR97" s="674"/>
    </row>
    <row r="98" ht="14.25" customHeight="1">
      <c r="A98" s="669"/>
      <c r="B98" s="669"/>
      <c r="C98" s="669"/>
      <c r="D98" s="670"/>
      <c r="E98" s="669"/>
      <c r="F98" s="673"/>
      <c r="G98" s="674"/>
      <c r="H98" s="669"/>
      <c r="I98" s="673"/>
      <c r="J98" s="674"/>
      <c r="K98" s="669"/>
      <c r="L98" s="673"/>
      <c r="M98" s="674"/>
      <c r="N98" s="669"/>
      <c r="O98" s="673"/>
      <c r="P98" s="674"/>
      <c r="Q98" s="674"/>
      <c r="R98" s="674"/>
      <c r="S98" s="640"/>
      <c r="T98" s="674"/>
      <c r="U98" s="674"/>
      <c r="V98" s="635"/>
      <c r="W98" s="676"/>
      <c r="X98" s="674"/>
      <c r="Y98" s="674"/>
      <c r="Z98" s="641"/>
      <c r="AA98" s="669"/>
      <c r="AB98" s="670"/>
      <c r="AC98" s="674"/>
      <c r="AD98" s="676"/>
      <c r="AE98" s="674"/>
      <c r="AF98" s="674"/>
      <c r="AG98" s="718"/>
      <c r="AH98" s="669"/>
      <c r="AI98" s="677"/>
      <c r="AJ98" s="669"/>
      <c r="AK98" s="669"/>
      <c r="AL98" s="674"/>
      <c r="AM98" s="674"/>
      <c r="AN98" s="674"/>
      <c r="AO98" s="651"/>
      <c r="AP98" s="640"/>
      <c r="AQ98" s="640"/>
      <c r="AR98" s="674"/>
    </row>
    <row r="99" ht="14.25" customHeight="1">
      <c r="A99" s="635"/>
      <c r="B99" s="635"/>
      <c r="C99" s="635"/>
      <c r="D99" s="642"/>
      <c r="E99" s="635"/>
      <c r="F99" s="688"/>
      <c r="G99" s="640"/>
      <c r="H99" s="635"/>
      <c r="I99" s="688"/>
      <c r="J99" s="640"/>
      <c r="K99" s="635"/>
      <c r="L99" s="688"/>
      <c r="M99" s="640"/>
      <c r="N99" s="635"/>
      <c r="O99" s="688"/>
      <c r="P99" s="640"/>
      <c r="Q99" s="640"/>
      <c r="R99" s="640"/>
      <c r="S99" s="640"/>
      <c r="T99" s="640"/>
      <c r="U99" s="640"/>
      <c r="V99" s="635"/>
      <c r="W99" s="641"/>
      <c r="X99" s="640"/>
      <c r="Y99" s="641"/>
      <c r="Z99" s="640"/>
      <c r="AA99" s="635"/>
      <c r="AB99" s="642"/>
      <c r="AC99" s="640"/>
      <c r="AD99" s="641"/>
      <c r="AE99" s="640"/>
      <c r="AF99" s="640"/>
      <c r="AG99" s="643"/>
      <c r="AH99" s="635"/>
      <c r="AI99" s="644"/>
      <c r="AJ99" s="635"/>
      <c r="AK99" s="635"/>
      <c r="AL99" s="640"/>
      <c r="AM99" s="635"/>
      <c r="AN99" s="635"/>
      <c r="AO99" s="651"/>
      <c r="AP99" s="640"/>
      <c r="AQ99" s="640"/>
      <c r="AR99" s="640"/>
    </row>
    <row r="100" ht="14.25" customHeight="1">
      <c r="A100" s="635"/>
      <c r="B100" s="635"/>
      <c r="C100" s="635"/>
      <c r="D100" s="642"/>
      <c r="E100" s="635"/>
      <c r="F100" s="688"/>
      <c r="G100" s="640"/>
      <c r="H100" s="635"/>
      <c r="I100" s="688"/>
      <c r="J100" s="640"/>
      <c r="K100" s="635"/>
      <c r="L100" s="688"/>
      <c r="M100" s="640"/>
      <c r="N100" s="635"/>
      <c r="O100" s="688"/>
      <c r="P100" s="640"/>
      <c r="Q100" s="640"/>
      <c r="R100" s="640"/>
      <c r="S100" s="640"/>
      <c r="T100" s="640"/>
      <c r="U100" s="640"/>
      <c r="V100" s="635"/>
      <c r="W100" s="641"/>
      <c r="X100" s="640"/>
      <c r="Y100" s="641"/>
      <c r="Z100" s="640"/>
      <c r="AA100" s="635"/>
      <c r="AB100" s="642"/>
      <c r="AC100" s="640"/>
      <c r="AD100" s="641"/>
      <c r="AE100" s="640"/>
      <c r="AF100" s="640"/>
      <c r="AG100" s="643"/>
      <c r="AH100" s="635"/>
      <c r="AI100" s="644"/>
      <c r="AJ100" s="635"/>
      <c r="AK100" s="635"/>
      <c r="AL100" s="640"/>
      <c r="AM100" s="635"/>
      <c r="AN100" s="635"/>
      <c r="AO100" s="651"/>
      <c r="AP100" s="640"/>
      <c r="AQ100" s="640"/>
      <c r="AR100" s="640"/>
    </row>
    <row r="101" ht="14.25" customHeight="1">
      <c r="A101" s="635"/>
      <c r="B101" s="635"/>
      <c r="C101" s="635"/>
      <c r="D101" s="642"/>
      <c r="E101" s="635"/>
      <c r="F101" s="688"/>
      <c r="G101" s="640"/>
      <c r="H101" s="635"/>
      <c r="I101" s="688"/>
      <c r="J101" s="640"/>
      <c r="K101" s="635"/>
      <c r="L101" s="688"/>
      <c r="M101" s="640"/>
      <c r="N101" s="635"/>
      <c r="O101" s="688"/>
      <c r="P101" s="640"/>
      <c r="Q101" s="640"/>
      <c r="R101" s="640"/>
      <c r="S101" s="640"/>
      <c r="T101" s="640"/>
      <c r="U101" s="640"/>
      <c r="V101" s="635"/>
      <c r="W101" s="641"/>
      <c r="X101" s="640"/>
      <c r="Y101" s="641"/>
      <c r="Z101" s="640"/>
      <c r="AA101" s="635"/>
      <c r="AB101" s="642"/>
      <c r="AC101" s="640"/>
      <c r="AD101" s="641"/>
      <c r="AE101" s="640"/>
      <c r="AF101" s="640"/>
      <c r="AG101" s="643"/>
      <c r="AH101" s="635"/>
      <c r="AI101" s="644"/>
      <c r="AJ101" s="635"/>
      <c r="AK101" s="635"/>
      <c r="AL101" s="640"/>
      <c r="AM101" s="635"/>
      <c r="AN101" s="635"/>
      <c r="AO101" s="651"/>
      <c r="AP101" s="640"/>
      <c r="AQ101" s="640"/>
      <c r="AR101" s="640"/>
    </row>
    <row r="102" ht="14.25" customHeight="1">
      <c r="A102" s="635"/>
      <c r="B102" s="642"/>
      <c r="C102" s="642"/>
      <c r="D102" s="642"/>
      <c r="E102" s="635"/>
      <c r="F102" s="688"/>
      <c r="G102" s="640"/>
      <c r="H102" s="635"/>
      <c r="I102" s="688"/>
      <c r="J102" s="640"/>
      <c r="K102" s="635"/>
      <c r="L102" s="688"/>
      <c r="M102" s="640"/>
      <c r="N102" s="688"/>
      <c r="O102" s="688"/>
      <c r="P102" s="640"/>
      <c r="Q102" s="640"/>
      <c r="R102" s="640"/>
      <c r="S102" s="640"/>
      <c r="T102" s="640"/>
      <c r="U102" s="640"/>
      <c r="V102" s="635"/>
      <c r="W102" s="641"/>
      <c r="X102" s="640"/>
      <c r="Y102" s="640"/>
      <c r="Z102" s="640"/>
      <c r="AA102" s="635"/>
      <c r="AB102" s="642"/>
      <c r="AC102" s="640"/>
      <c r="AD102" s="641"/>
      <c r="AE102" s="640"/>
      <c r="AF102" s="640"/>
      <c r="AG102" s="643"/>
      <c r="AH102" s="635"/>
      <c r="AI102" s="644"/>
      <c r="AJ102" s="635"/>
      <c r="AK102" s="635"/>
      <c r="AL102" s="640"/>
      <c r="AM102" s="640"/>
      <c r="AN102" s="640"/>
      <c r="AO102" s="651"/>
      <c r="AP102" s="640"/>
      <c r="AQ102" s="640"/>
      <c r="AR102" s="640"/>
    </row>
    <row r="103" ht="14.25" customHeight="1">
      <c r="A103" s="635"/>
      <c r="B103" s="635"/>
      <c r="C103" s="635"/>
      <c r="D103" s="642"/>
      <c r="E103" s="635"/>
      <c r="F103" s="635"/>
      <c r="G103" s="640"/>
      <c r="H103" s="635"/>
      <c r="I103" s="688"/>
      <c r="J103" s="640"/>
      <c r="K103" s="635"/>
      <c r="L103" s="688"/>
      <c r="M103" s="640"/>
      <c r="N103" s="635"/>
      <c r="O103" s="688"/>
      <c r="P103" s="640"/>
      <c r="Q103" s="640"/>
      <c r="R103" s="640"/>
      <c r="S103" s="635"/>
      <c r="T103" s="640"/>
      <c r="U103" s="640"/>
      <c r="V103" s="641"/>
      <c r="W103" s="640"/>
      <c r="X103" s="641"/>
      <c r="Y103" s="640"/>
      <c r="Z103" s="635"/>
      <c r="AA103" s="642"/>
      <c r="AB103" s="640"/>
      <c r="AC103" s="641"/>
      <c r="AD103" s="640"/>
      <c r="AE103" s="635"/>
      <c r="AF103" s="635"/>
      <c r="AG103" s="643"/>
      <c r="AH103" s="635"/>
      <c r="AI103" s="644"/>
      <c r="AJ103" s="635"/>
      <c r="AK103" s="635"/>
      <c r="AL103" s="635"/>
      <c r="AM103" s="635"/>
      <c r="AN103" s="635"/>
      <c r="AO103" s="651"/>
      <c r="AP103" s="640"/>
      <c r="AQ103" s="640"/>
      <c r="AR103" s="640"/>
    </row>
    <row r="104" ht="12.75" customHeight="1">
      <c r="A104" s="635"/>
      <c r="B104" s="635"/>
      <c r="C104" s="635"/>
      <c r="D104" s="642"/>
      <c r="E104" s="635"/>
      <c r="F104" s="635"/>
      <c r="G104" s="635"/>
      <c r="H104" s="635"/>
      <c r="I104" s="635"/>
      <c r="J104" s="635"/>
      <c r="K104" s="635"/>
      <c r="L104" s="635"/>
      <c r="M104" s="635"/>
      <c r="N104" s="635"/>
      <c r="O104" s="635"/>
      <c r="P104" s="635"/>
      <c r="Q104" s="635"/>
      <c r="R104" s="635"/>
      <c r="S104" s="635"/>
      <c r="T104" s="635"/>
      <c r="U104" s="635"/>
      <c r="V104" s="635"/>
      <c r="W104" s="635"/>
      <c r="X104" s="635"/>
      <c r="Y104" s="635"/>
      <c r="Z104" s="635"/>
      <c r="AA104" s="635"/>
      <c r="AB104" s="635"/>
      <c r="AC104" s="635"/>
      <c r="AD104" s="635"/>
      <c r="AE104" s="635"/>
      <c r="AF104" s="635"/>
      <c r="AG104" s="641"/>
      <c r="AH104" s="635"/>
      <c r="AI104" s="644"/>
      <c r="AJ104" s="635"/>
      <c r="AK104" s="635"/>
      <c r="AL104" s="635"/>
      <c r="AM104" s="635"/>
      <c r="AN104" s="635"/>
      <c r="AO104" s="645"/>
      <c r="AP104" s="635"/>
      <c r="AQ104" s="635"/>
      <c r="AR104" s="635"/>
    </row>
    <row r="105" ht="12.75" customHeight="1">
      <c r="A105" s="635"/>
      <c r="B105" s="635"/>
      <c r="C105" s="635"/>
      <c r="D105" s="642"/>
      <c r="E105" s="635"/>
      <c r="F105" s="635"/>
      <c r="G105" s="635"/>
      <c r="H105" s="635"/>
      <c r="I105" s="635"/>
      <c r="J105" s="635"/>
      <c r="K105" s="635"/>
      <c r="L105" s="635"/>
      <c r="M105" s="635"/>
      <c r="N105" s="635"/>
      <c r="O105" s="635"/>
      <c r="P105" s="635"/>
      <c r="Q105" s="635"/>
      <c r="R105" s="635"/>
      <c r="S105" s="635"/>
      <c r="T105" s="635"/>
      <c r="U105" s="635"/>
      <c r="V105" s="635"/>
      <c r="W105" s="635"/>
      <c r="X105" s="635"/>
      <c r="Y105" s="635"/>
      <c r="Z105" s="635"/>
      <c r="AA105" s="635"/>
      <c r="AB105" s="635"/>
      <c r="AC105" s="635"/>
      <c r="AD105" s="635"/>
      <c r="AE105" s="635"/>
      <c r="AF105" s="635"/>
      <c r="AG105" s="641"/>
      <c r="AH105" s="635"/>
      <c r="AI105" s="644"/>
      <c r="AJ105" s="635"/>
      <c r="AK105" s="635"/>
      <c r="AL105" s="635"/>
      <c r="AM105" s="635"/>
      <c r="AN105" s="635"/>
      <c r="AO105" s="645"/>
      <c r="AP105" s="635"/>
      <c r="AQ105" s="635"/>
      <c r="AR105" s="635"/>
    </row>
    <row r="106" ht="12.75" customHeight="1">
      <c r="A106" s="635"/>
      <c r="B106" s="635"/>
      <c r="C106" s="635"/>
      <c r="D106" s="642"/>
      <c r="E106" s="635"/>
      <c r="F106" s="635"/>
      <c r="G106" s="635"/>
      <c r="H106" s="635"/>
      <c r="I106" s="635"/>
      <c r="J106" s="635"/>
      <c r="K106" s="635"/>
      <c r="L106" s="635"/>
      <c r="M106" s="635"/>
      <c r="N106" s="635"/>
      <c r="O106" s="635"/>
      <c r="P106" s="635"/>
      <c r="Q106" s="635"/>
      <c r="R106" s="635"/>
      <c r="S106" s="635"/>
      <c r="T106" s="635"/>
      <c r="U106" s="635"/>
      <c r="V106" s="635"/>
      <c r="W106" s="635"/>
      <c r="X106" s="635"/>
      <c r="Y106" s="635"/>
      <c r="Z106" s="635"/>
      <c r="AA106" s="635"/>
      <c r="AB106" s="635"/>
      <c r="AC106" s="635"/>
      <c r="AD106" s="635"/>
      <c r="AE106" s="635"/>
      <c r="AF106" s="635"/>
      <c r="AG106" s="641"/>
      <c r="AH106" s="635"/>
      <c r="AI106" s="644"/>
      <c r="AJ106" s="635"/>
      <c r="AK106" s="635"/>
      <c r="AL106" s="635"/>
      <c r="AM106" s="635"/>
      <c r="AN106" s="635"/>
      <c r="AO106" s="645"/>
      <c r="AP106" s="635"/>
      <c r="AQ106" s="635"/>
      <c r="AR106" s="635"/>
    </row>
    <row r="107" ht="12.75" customHeight="1">
      <c r="A107" s="635"/>
      <c r="B107" s="635"/>
      <c r="C107" s="635"/>
      <c r="D107" s="642"/>
      <c r="E107" s="635"/>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5"/>
      <c r="AD107" s="635"/>
      <c r="AE107" s="635"/>
      <c r="AF107" s="635"/>
      <c r="AG107" s="641"/>
      <c r="AH107" s="635"/>
      <c r="AI107" s="644"/>
      <c r="AJ107" s="635"/>
      <c r="AK107" s="635"/>
      <c r="AL107" s="635"/>
      <c r="AM107" s="635"/>
      <c r="AN107" s="635"/>
      <c r="AO107" s="645"/>
      <c r="AP107" s="635"/>
      <c r="AQ107" s="635"/>
      <c r="AR107" s="635"/>
    </row>
    <row r="108" ht="12.75" customHeight="1">
      <c r="A108" s="635"/>
      <c r="B108" s="635"/>
      <c r="C108" s="635"/>
      <c r="D108" s="642"/>
      <c r="E108" s="635"/>
      <c r="F108" s="635"/>
      <c r="G108" s="635"/>
      <c r="H108" s="635"/>
      <c r="I108" s="635"/>
      <c r="J108" s="635"/>
      <c r="K108" s="635"/>
      <c r="L108" s="635"/>
      <c r="M108" s="635"/>
      <c r="N108" s="635"/>
      <c r="O108" s="635"/>
      <c r="P108" s="635"/>
      <c r="Q108" s="635"/>
      <c r="R108" s="635"/>
      <c r="S108" s="635"/>
      <c r="T108" s="635"/>
      <c r="U108" s="635"/>
      <c r="V108" s="635"/>
      <c r="W108" s="635"/>
      <c r="X108" s="635"/>
      <c r="Y108" s="635"/>
      <c r="Z108" s="635"/>
      <c r="AA108" s="635"/>
      <c r="AB108" s="635"/>
      <c r="AC108" s="635"/>
      <c r="AD108" s="635"/>
      <c r="AE108" s="635"/>
      <c r="AF108" s="635"/>
      <c r="AG108" s="641"/>
      <c r="AH108" s="635"/>
      <c r="AI108" s="644"/>
      <c r="AJ108" s="635"/>
      <c r="AK108" s="635"/>
      <c r="AL108" s="635"/>
      <c r="AM108" s="635"/>
      <c r="AN108" s="635"/>
      <c r="AO108" s="645"/>
      <c r="AP108" s="635"/>
      <c r="AQ108" s="635"/>
      <c r="AR108" s="635"/>
    </row>
    <row r="109" ht="12.75" customHeight="1">
      <c r="A109" s="635"/>
      <c r="B109" s="635"/>
      <c r="C109" s="635"/>
      <c r="D109" s="642"/>
      <c r="E109" s="635"/>
      <c r="F109" s="635"/>
      <c r="G109" s="635"/>
      <c r="H109" s="635"/>
      <c r="I109" s="635"/>
      <c r="J109" s="635"/>
      <c r="K109" s="635"/>
      <c r="L109" s="635"/>
      <c r="M109" s="635"/>
      <c r="N109" s="635"/>
      <c r="O109" s="635"/>
      <c r="P109" s="635"/>
      <c r="Q109" s="635"/>
      <c r="R109" s="635"/>
      <c r="S109" s="635"/>
      <c r="T109" s="635"/>
      <c r="U109" s="635"/>
      <c r="V109" s="635"/>
      <c r="W109" s="635"/>
      <c r="X109" s="635"/>
      <c r="Y109" s="635"/>
      <c r="Z109" s="635"/>
      <c r="AA109" s="635"/>
      <c r="AB109" s="635"/>
      <c r="AC109" s="635"/>
      <c r="AD109" s="635"/>
      <c r="AE109" s="635"/>
      <c r="AF109" s="635"/>
      <c r="AG109" s="641"/>
      <c r="AH109" s="635"/>
      <c r="AI109" s="644"/>
      <c r="AJ109" s="635"/>
      <c r="AK109" s="635"/>
      <c r="AL109" s="635"/>
      <c r="AM109" s="635"/>
      <c r="AN109" s="635"/>
      <c r="AO109" s="645"/>
      <c r="AP109" s="635"/>
      <c r="AQ109" s="635"/>
      <c r="AR109" s="635"/>
    </row>
    <row r="110" ht="12.75" customHeight="1">
      <c r="A110" s="635"/>
      <c r="B110" s="635"/>
      <c r="C110" s="635"/>
      <c r="D110" s="642"/>
      <c r="E110" s="635"/>
      <c r="F110" s="635"/>
      <c r="G110" s="635"/>
      <c r="H110" s="635"/>
      <c r="I110" s="635"/>
      <c r="J110" s="635"/>
      <c r="K110" s="635"/>
      <c r="L110" s="635"/>
      <c r="M110" s="635"/>
      <c r="N110" s="635"/>
      <c r="O110" s="635"/>
      <c r="P110" s="635"/>
      <c r="Q110" s="635"/>
      <c r="R110" s="635"/>
      <c r="S110" s="635"/>
      <c r="T110" s="635"/>
      <c r="U110" s="635"/>
      <c r="V110" s="635"/>
      <c r="W110" s="635"/>
      <c r="X110" s="635"/>
      <c r="Y110" s="635"/>
      <c r="Z110" s="635"/>
      <c r="AA110" s="635"/>
      <c r="AB110" s="635"/>
      <c r="AC110" s="635"/>
      <c r="AD110" s="635"/>
      <c r="AE110" s="635"/>
      <c r="AF110" s="635"/>
      <c r="AG110" s="641"/>
      <c r="AH110" s="635"/>
      <c r="AI110" s="644"/>
      <c r="AJ110" s="635"/>
      <c r="AK110" s="635"/>
      <c r="AL110" s="635"/>
      <c r="AM110" s="635"/>
      <c r="AN110" s="635"/>
      <c r="AO110" s="645"/>
      <c r="AP110" s="635"/>
      <c r="AQ110" s="635"/>
      <c r="AR110" s="635"/>
    </row>
    <row r="111" ht="12.75" customHeight="1">
      <c r="A111" s="635"/>
      <c r="B111" s="635"/>
      <c r="C111" s="635"/>
      <c r="D111" s="642"/>
      <c r="E111" s="635"/>
      <c r="F111" s="635"/>
      <c r="G111" s="635"/>
      <c r="H111" s="635"/>
      <c r="I111" s="635"/>
      <c r="J111" s="635"/>
      <c r="K111" s="635"/>
      <c r="L111" s="635"/>
      <c r="M111" s="635"/>
      <c r="N111" s="635"/>
      <c r="O111" s="635"/>
      <c r="P111" s="635"/>
      <c r="Q111" s="635"/>
      <c r="R111" s="635"/>
      <c r="S111" s="635"/>
      <c r="T111" s="635"/>
      <c r="U111" s="635"/>
      <c r="V111" s="635"/>
      <c r="W111" s="635"/>
      <c r="X111" s="635"/>
      <c r="Y111" s="635"/>
      <c r="Z111" s="635"/>
      <c r="AA111" s="635"/>
      <c r="AB111" s="635"/>
      <c r="AC111" s="635"/>
      <c r="AD111" s="635"/>
      <c r="AE111" s="635"/>
      <c r="AF111" s="635"/>
      <c r="AG111" s="641"/>
      <c r="AH111" s="635"/>
      <c r="AI111" s="644"/>
      <c r="AJ111" s="635"/>
      <c r="AK111" s="635"/>
      <c r="AL111" s="635"/>
      <c r="AM111" s="635"/>
      <c r="AN111" s="635"/>
      <c r="AO111" s="645"/>
      <c r="AP111" s="635"/>
      <c r="AQ111" s="635"/>
      <c r="AR111" s="635"/>
    </row>
    <row r="112" ht="12.75" customHeight="1">
      <c r="A112" s="635"/>
      <c r="B112" s="635"/>
      <c r="C112" s="635"/>
      <c r="D112" s="642"/>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41"/>
      <c r="AH112" s="635"/>
      <c r="AI112" s="644"/>
      <c r="AJ112" s="635"/>
      <c r="AK112" s="635"/>
      <c r="AL112" s="635"/>
      <c r="AM112" s="635"/>
      <c r="AN112" s="635"/>
      <c r="AO112" s="645"/>
      <c r="AP112" s="635"/>
      <c r="AQ112" s="635"/>
      <c r="AR112" s="635"/>
    </row>
    <row r="113" ht="12.75" customHeight="1">
      <c r="A113" s="635"/>
      <c r="B113" s="635"/>
      <c r="C113" s="635"/>
      <c r="D113" s="642"/>
      <c r="E113" s="635"/>
      <c r="F113" s="635"/>
      <c r="G113" s="635"/>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41"/>
      <c r="AH113" s="635"/>
      <c r="AI113" s="644"/>
      <c r="AJ113" s="635"/>
      <c r="AK113" s="635"/>
      <c r="AL113" s="635"/>
      <c r="AM113" s="635"/>
      <c r="AN113" s="635"/>
      <c r="AO113" s="645"/>
      <c r="AP113" s="635"/>
      <c r="AQ113" s="635"/>
      <c r="AR113" s="635"/>
    </row>
    <row r="114" ht="12.75" customHeight="1">
      <c r="A114" s="635"/>
      <c r="B114" s="635"/>
      <c r="C114" s="635"/>
      <c r="D114" s="642"/>
      <c r="E114" s="635"/>
      <c r="F114" s="635"/>
      <c r="G114" s="635"/>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41"/>
      <c r="AH114" s="635"/>
      <c r="AI114" s="644"/>
      <c r="AJ114" s="635"/>
      <c r="AK114" s="635"/>
      <c r="AL114" s="635"/>
      <c r="AM114" s="635"/>
      <c r="AN114" s="635"/>
      <c r="AO114" s="645"/>
      <c r="AP114" s="635"/>
      <c r="AQ114" s="635"/>
      <c r="AR114" s="635"/>
    </row>
    <row r="115" ht="12.75" customHeight="1">
      <c r="A115" s="635"/>
      <c r="B115" s="635"/>
      <c r="C115" s="635"/>
      <c r="D115" s="642"/>
      <c r="E115" s="635"/>
      <c r="F115" s="635"/>
      <c r="G115" s="635"/>
      <c r="H115" s="635"/>
      <c r="I115" s="635"/>
      <c r="J115" s="635"/>
      <c r="K115" s="635"/>
      <c r="L115" s="635"/>
      <c r="M115" s="635"/>
      <c r="N115" s="635"/>
      <c r="O115" s="635"/>
      <c r="P115" s="635"/>
      <c r="Q115" s="635"/>
      <c r="R115" s="635"/>
      <c r="S115" s="635"/>
      <c r="T115" s="635"/>
      <c r="U115" s="635"/>
      <c r="V115" s="635"/>
      <c r="W115" s="635"/>
      <c r="X115" s="635"/>
      <c r="Y115" s="635"/>
      <c r="Z115" s="635"/>
      <c r="AA115" s="635"/>
      <c r="AB115" s="635"/>
      <c r="AC115" s="635"/>
      <c r="AD115" s="635"/>
      <c r="AE115" s="635"/>
      <c r="AF115" s="635"/>
      <c r="AG115" s="641"/>
      <c r="AH115" s="635"/>
      <c r="AI115" s="644"/>
      <c r="AJ115" s="635"/>
      <c r="AK115" s="635"/>
      <c r="AL115" s="635"/>
      <c r="AM115" s="635"/>
      <c r="AN115" s="635"/>
      <c r="AO115" s="645"/>
      <c r="AP115" s="635"/>
      <c r="AQ115" s="635"/>
      <c r="AR115" s="635"/>
    </row>
    <row r="116" ht="12.75" customHeight="1">
      <c r="A116" s="635"/>
      <c r="B116" s="635"/>
      <c r="C116" s="635"/>
      <c r="D116" s="642"/>
      <c r="E116" s="635"/>
      <c r="F116" s="635"/>
      <c r="G116" s="635"/>
      <c r="H116" s="635"/>
      <c r="I116" s="635"/>
      <c r="J116" s="635"/>
      <c r="K116" s="635"/>
      <c r="L116" s="635"/>
      <c r="M116" s="635"/>
      <c r="N116" s="635"/>
      <c r="O116" s="635"/>
      <c r="P116" s="635"/>
      <c r="Q116" s="635"/>
      <c r="R116" s="635"/>
      <c r="S116" s="635"/>
      <c r="T116" s="635"/>
      <c r="U116" s="635"/>
      <c r="V116" s="635"/>
      <c r="W116" s="635"/>
      <c r="X116" s="635"/>
      <c r="Y116" s="635"/>
      <c r="Z116" s="635"/>
      <c r="AA116" s="635"/>
      <c r="AB116" s="635"/>
      <c r="AC116" s="635"/>
      <c r="AD116" s="635"/>
      <c r="AE116" s="635"/>
      <c r="AF116" s="635"/>
      <c r="AG116" s="641"/>
      <c r="AH116" s="635"/>
      <c r="AI116" s="644"/>
      <c r="AJ116" s="635"/>
      <c r="AK116" s="635"/>
      <c r="AL116" s="635"/>
      <c r="AM116" s="635"/>
      <c r="AN116" s="635"/>
      <c r="AO116" s="645"/>
      <c r="AP116" s="635"/>
      <c r="AQ116" s="635"/>
      <c r="AR116" s="635"/>
    </row>
    <row r="117" ht="12.75" customHeight="1">
      <c r="A117" s="635"/>
      <c r="B117" s="635"/>
      <c r="C117" s="635"/>
      <c r="D117" s="642"/>
      <c r="E117" s="635"/>
      <c r="F117" s="635"/>
      <c r="G117" s="635"/>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41"/>
      <c r="AH117" s="635"/>
      <c r="AI117" s="644"/>
      <c r="AJ117" s="635"/>
      <c r="AK117" s="635"/>
      <c r="AL117" s="635"/>
      <c r="AM117" s="635"/>
      <c r="AN117" s="635"/>
      <c r="AO117" s="645"/>
      <c r="AP117" s="635"/>
      <c r="AQ117" s="635"/>
      <c r="AR117" s="635"/>
    </row>
    <row r="118" ht="12.75" customHeight="1">
      <c r="A118" s="635"/>
      <c r="B118" s="635"/>
      <c r="C118" s="635"/>
      <c r="D118" s="642"/>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41"/>
      <c r="AH118" s="635"/>
      <c r="AI118" s="644"/>
      <c r="AJ118" s="635"/>
      <c r="AK118" s="635"/>
      <c r="AL118" s="635"/>
      <c r="AM118" s="635"/>
      <c r="AN118" s="635"/>
      <c r="AO118" s="645"/>
      <c r="AP118" s="635"/>
      <c r="AQ118" s="635"/>
      <c r="AR118" s="635"/>
    </row>
    <row r="119" ht="12.75" customHeight="1">
      <c r="A119" s="635"/>
      <c r="B119" s="635"/>
      <c r="C119" s="635"/>
      <c r="D119" s="642"/>
      <c r="E119" s="635"/>
      <c r="F119" s="635"/>
      <c r="G119" s="635"/>
      <c r="H119" s="635"/>
      <c r="I119" s="635"/>
      <c r="J119" s="635"/>
      <c r="K119" s="635"/>
      <c r="L119" s="635"/>
      <c r="M119" s="635"/>
      <c r="N119" s="635"/>
      <c r="O119" s="635"/>
      <c r="P119" s="635"/>
      <c r="Q119" s="635"/>
      <c r="R119" s="635"/>
      <c r="S119" s="635"/>
      <c r="T119" s="635"/>
      <c r="U119" s="635"/>
      <c r="V119" s="635"/>
      <c r="W119" s="635"/>
      <c r="X119" s="635"/>
      <c r="Y119" s="635"/>
      <c r="Z119" s="635"/>
      <c r="AA119" s="635"/>
      <c r="AB119" s="635"/>
      <c r="AC119" s="635"/>
      <c r="AD119" s="635"/>
      <c r="AE119" s="635"/>
      <c r="AF119" s="635"/>
      <c r="AG119" s="641"/>
      <c r="AH119" s="635"/>
      <c r="AI119" s="644"/>
      <c r="AJ119" s="635"/>
      <c r="AK119" s="635"/>
      <c r="AL119" s="635"/>
      <c r="AM119" s="635"/>
      <c r="AN119" s="635"/>
      <c r="AO119" s="645"/>
      <c r="AP119" s="635"/>
      <c r="AQ119" s="635"/>
      <c r="AR119" s="635"/>
    </row>
    <row r="120" ht="12.75" customHeight="1">
      <c r="A120" s="635"/>
      <c r="B120" s="635"/>
      <c r="C120" s="635"/>
      <c r="D120" s="642"/>
      <c r="E120" s="635"/>
      <c r="F120" s="635"/>
      <c r="G120" s="635"/>
      <c r="H120" s="635"/>
      <c r="I120" s="635"/>
      <c r="J120" s="635"/>
      <c r="K120" s="635"/>
      <c r="L120" s="635"/>
      <c r="M120" s="635"/>
      <c r="N120" s="635"/>
      <c r="O120" s="635"/>
      <c r="P120" s="635"/>
      <c r="Q120" s="635"/>
      <c r="R120" s="635"/>
      <c r="S120" s="635"/>
      <c r="T120" s="635"/>
      <c r="U120" s="635"/>
      <c r="V120" s="635"/>
      <c r="W120" s="635"/>
      <c r="X120" s="635"/>
      <c r="Y120" s="635"/>
      <c r="Z120" s="635"/>
      <c r="AA120" s="635"/>
      <c r="AB120" s="635"/>
      <c r="AC120" s="635"/>
      <c r="AD120" s="635"/>
      <c r="AE120" s="635"/>
      <c r="AF120" s="635"/>
      <c r="AG120" s="641"/>
      <c r="AH120" s="635"/>
      <c r="AI120" s="644"/>
      <c r="AJ120" s="635"/>
      <c r="AK120" s="635"/>
      <c r="AL120" s="635"/>
      <c r="AM120" s="635"/>
      <c r="AN120" s="635"/>
      <c r="AO120" s="645"/>
      <c r="AP120" s="635"/>
      <c r="AQ120" s="635"/>
      <c r="AR120" s="635"/>
    </row>
    <row r="121" ht="12.75" customHeight="1">
      <c r="A121" s="635"/>
      <c r="B121" s="635"/>
      <c r="C121" s="635"/>
      <c r="D121" s="642"/>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41"/>
      <c r="AH121" s="635"/>
      <c r="AI121" s="644"/>
      <c r="AJ121" s="635"/>
      <c r="AK121" s="635"/>
      <c r="AL121" s="635"/>
      <c r="AM121" s="635"/>
      <c r="AN121" s="635"/>
      <c r="AO121" s="645"/>
      <c r="AP121" s="635"/>
      <c r="AQ121" s="635"/>
      <c r="AR121" s="635"/>
    </row>
    <row r="122" ht="12.75" customHeight="1">
      <c r="A122" s="635"/>
      <c r="B122" s="635"/>
      <c r="C122" s="635"/>
      <c r="D122" s="642"/>
      <c r="E122" s="635"/>
      <c r="F122" s="635"/>
      <c r="G122" s="635"/>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41"/>
      <c r="AH122" s="635"/>
      <c r="AI122" s="644"/>
      <c r="AJ122" s="635"/>
      <c r="AK122" s="635"/>
      <c r="AL122" s="635"/>
      <c r="AM122" s="635"/>
      <c r="AN122" s="635"/>
      <c r="AO122" s="645"/>
      <c r="AP122" s="635"/>
      <c r="AQ122" s="635"/>
      <c r="AR122" s="635"/>
    </row>
    <row r="123" ht="12.75" customHeight="1">
      <c r="A123" s="635"/>
      <c r="B123" s="635"/>
      <c r="C123" s="635"/>
      <c r="D123" s="642"/>
      <c r="E123" s="635"/>
      <c r="F123" s="635"/>
      <c r="G123" s="635"/>
      <c r="H123" s="635"/>
      <c r="I123" s="635"/>
      <c r="J123" s="635"/>
      <c r="K123" s="635"/>
      <c r="L123" s="635"/>
      <c r="M123" s="635"/>
      <c r="N123" s="635"/>
      <c r="O123" s="635"/>
      <c r="P123" s="635"/>
      <c r="Q123" s="635"/>
      <c r="R123" s="635"/>
      <c r="S123" s="635"/>
      <c r="T123" s="635"/>
      <c r="U123" s="635"/>
      <c r="V123" s="635"/>
      <c r="W123" s="635"/>
      <c r="X123" s="635"/>
      <c r="Y123" s="635"/>
      <c r="Z123" s="635"/>
      <c r="AA123" s="635"/>
      <c r="AB123" s="635"/>
      <c r="AC123" s="635"/>
      <c r="AD123" s="635"/>
      <c r="AE123" s="635"/>
      <c r="AF123" s="635"/>
      <c r="AG123" s="641"/>
      <c r="AH123" s="635"/>
      <c r="AI123" s="644"/>
      <c r="AJ123" s="635"/>
      <c r="AK123" s="635"/>
      <c r="AL123" s="635"/>
      <c r="AM123" s="635"/>
      <c r="AN123" s="635"/>
      <c r="AO123" s="645"/>
      <c r="AP123" s="635"/>
      <c r="AQ123" s="635"/>
      <c r="AR123" s="635"/>
    </row>
    <row r="124" ht="12.75" customHeight="1">
      <c r="A124" s="635"/>
      <c r="B124" s="635"/>
      <c r="C124" s="635"/>
      <c r="D124" s="642"/>
      <c r="E124" s="635"/>
      <c r="F124" s="635"/>
      <c r="G124" s="635"/>
      <c r="H124" s="635"/>
      <c r="I124" s="635"/>
      <c r="J124" s="635"/>
      <c r="K124" s="635"/>
      <c r="L124" s="635"/>
      <c r="M124" s="635"/>
      <c r="N124" s="635"/>
      <c r="O124" s="635"/>
      <c r="P124" s="635"/>
      <c r="Q124" s="635"/>
      <c r="R124" s="635"/>
      <c r="S124" s="635"/>
      <c r="T124" s="635"/>
      <c r="U124" s="635"/>
      <c r="V124" s="635"/>
      <c r="W124" s="635"/>
      <c r="X124" s="635"/>
      <c r="Y124" s="635"/>
      <c r="Z124" s="635"/>
      <c r="AA124" s="635"/>
      <c r="AB124" s="635"/>
      <c r="AC124" s="635"/>
      <c r="AD124" s="635"/>
      <c r="AE124" s="635"/>
      <c r="AF124" s="635"/>
      <c r="AG124" s="641"/>
      <c r="AH124" s="635"/>
      <c r="AI124" s="644"/>
      <c r="AJ124" s="635"/>
      <c r="AK124" s="635"/>
      <c r="AL124" s="635"/>
      <c r="AM124" s="635"/>
      <c r="AN124" s="635"/>
      <c r="AO124" s="645"/>
      <c r="AP124" s="635"/>
      <c r="AQ124" s="635"/>
      <c r="AR124" s="635"/>
    </row>
    <row r="125" ht="12.75" customHeight="1">
      <c r="A125" s="635"/>
      <c r="B125" s="635"/>
      <c r="C125" s="635"/>
      <c r="D125" s="642"/>
      <c r="E125" s="635"/>
      <c r="F125" s="635"/>
      <c r="G125" s="635"/>
      <c r="H125" s="635"/>
      <c r="I125" s="635"/>
      <c r="J125" s="635"/>
      <c r="K125" s="635"/>
      <c r="L125" s="635"/>
      <c r="M125" s="635"/>
      <c r="N125" s="635"/>
      <c r="O125" s="635"/>
      <c r="P125" s="635"/>
      <c r="Q125" s="635"/>
      <c r="R125" s="635"/>
      <c r="S125" s="635"/>
      <c r="T125" s="635"/>
      <c r="U125" s="635"/>
      <c r="V125" s="635"/>
      <c r="W125" s="635"/>
      <c r="X125" s="635"/>
      <c r="Y125" s="635"/>
      <c r="Z125" s="635"/>
      <c r="AA125" s="635"/>
      <c r="AB125" s="635"/>
      <c r="AC125" s="635"/>
      <c r="AD125" s="635"/>
      <c r="AE125" s="635"/>
      <c r="AF125" s="635"/>
      <c r="AG125" s="641"/>
      <c r="AH125" s="635"/>
      <c r="AI125" s="644"/>
      <c r="AJ125" s="635"/>
      <c r="AK125" s="635"/>
      <c r="AL125" s="635"/>
      <c r="AM125" s="635"/>
      <c r="AN125" s="635"/>
      <c r="AO125" s="645"/>
      <c r="AP125" s="635"/>
      <c r="AQ125" s="635"/>
      <c r="AR125" s="635"/>
    </row>
    <row r="126" ht="12.75" customHeight="1">
      <c r="A126" s="635"/>
      <c r="B126" s="635"/>
      <c r="C126" s="635"/>
      <c r="D126" s="642"/>
      <c r="E126" s="635"/>
      <c r="F126" s="635"/>
      <c r="G126" s="635"/>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41"/>
      <c r="AH126" s="635"/>
      <c r="AI126" s="644"/>
      <c r="AJ126" s="635"/>
      <c r="AK126" s="635"/>
      <c r="AL126" s="635"/>
      <c r="AM126" s="635"/>
      <c r="AN126" s="635"/>
      <c r="AO126" s="645"/>
      <c r="AP126" s="635"/>
      <c r="AQ126" s="635"/>
      <c r="AR126" s="635"/>
    </row>
    <row r="127" ht="12.75" customHeight="1">
      <c r="A127" s="635"/>
      <c r="B127" s="635"/>
      <c r="C127" s="635"/>
      <c r="D127" s="642"/>
      <c r="E127" s="635"/>
      <c r="F127" s="635"/>
      <c r="G127" s="635"/>
      <c r="H127" s="635"/>
      <c r="I127" s="635"/>
      <c r="J127" s="635"/>
      <c r="K127" s="635"/>
      <c r="L127" s="635"/>
      <c r="M127" s="635"/>
      <c r="N127" s="635"/>
      <c r="O127" s="635"/>
      <c r="P127" s="635"/>
      <c r="Q127" s="635"/>
      <c r="R127" s="635"/>
      <c r="S127" s="635"/>
      <c r="T127" s="635"/>
      <c r="U127" s="635"/>
      <c r="V127" s="635"/>
      <c r="W127" s="635"/>
      <c r="X127" s="635"/>
      <c r="Y127" s="635"/>
      <c r="Z127" s="635"/>
      <c r="AA127" s="635"/>
      <c r="AB127" s="635"/>
      <c r="AC127" s="635"/>
      <c r="AD127" s="635"/>
      <c r="AE127" s="635"/>
      <c r="AF127" s="635"/>
      <c r="AG127" s="641"/>
      <c r="AH127" s="635"/>
      <c r="AI127" s="644"/>
      <c r="AJ127" s="635"/>
      <c r="AK127" s="635"/>
      <c r="AL127" s="635"/>
      <c r="AM127" s="635"/>
      <c r="AN127" s="635"/>
      <c r="AO127" s="645"/>
      <c r="AP127" s="635"/>
      <c r="AQ127" s="635"/>
      <c r="AR127" s="635"/>
    </row>
    <row r="128" ht="12.75" customHeight="1">
      <c r="A128" s="635"/>
      <c r="B128" s="635"/>
      <c r="C128" s="635"/>
      <c r="D128" s="642"/>
      <c r="E128" s="635"/>
      <c r="F128" s="635"/>
      <c r="G128" s="635"/>
      <c r="H128" s="635"/>
      <c r="I128" s="635"/>
      <c r="J128" s="635"/>
      <c r="K128" s="635"/>
      <c r="L128" s="635"/>
      <c r="M128" s="635"/>
      <c r="N128" s="635"/>
      <c r="O128" s="635"/>
      <c r="P128" s="635"/>
      <c r="Q128" s="635"/>
      <c r="R128" s="635"/>
      <c r="S128" s="635"/>
      <c r="T128" s="635"/>
      <c r="U128" s="635"/>
      <c r="V128" s="635"/>
      <c r="W128" s="635"/>
      <c r="X128" s="635"/>
      <c r="Y128" s="635"/>
      <c r="Z128" s="635"/>
      <c r="AA128" s="635"/>
      <c r="AB128" s="635"/>
      <c r="AC128" s="635"/>
      <c r="AD128" s="635"/>
      <c r="AE128" s="635"/>
      <c r="AF128" s="635"/>
      <c r="AG128" s="641"/>
      <c r="AH128" s="635"/>
      <c r="AI128" s="644"/>
      <c r="AJ128" s="635"/>
      <c r="AK128" s="635"/>
      <c r="AL128" s="635"/>
      <c r="AM128" s="635"/>
      <c r="AN128" s="635"/>
      <c r="AO128" s="645"/>
      <c r="AP128" s="635"/>
      <c r="AQ128" s="635"/>
      <c r="AR128" s="635"/>
    </row>
    <row r="129" ht="12.75" customHeight="1">
      <c r="A129" s="635"/>
      <c r="B129" s="635"/>
      <c r="C129" s="635"/>
      <c r="D129" s="642"/>
      <c r="E129" s="635"/>
      <c r="F129" s="635"/>
      <c r="G129" s="635"/>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41"/>
      <c r="AH129" s="635"/>
      <c r="AI129" s="644"/>
      <c r="AJ129" s="635"/>
      <c r="AK129" s="635"/>
      <c r="AL129" s="635"/>
      <c r="AM129" s="635"/>
      <c r="AN129" s="635"/>
      <c r="AO129" s="645"/>
      <c r="AP129" s="635"/>
      <c r="AQ129" s="635"/>
      <c r="AR129" s="635"/>
    </row>
    <row r="130" ht="12.75" customHeight="1">
      <c r="A130" s="635"/>
      <c r="B130" s="635"/>
      <c r="C130" s="635"/>
      <c r="D130" s="642"/>
      <c r="E130" s="635"/>
      <c r="F130" s="635"/>
      <c r="G130" s="635"/>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41"/>
      <c r="AH130" s="635"/>
      <c r="AI130" s="644"/>
      <c r="AJ130" s="635"/>
      <c r="AK130" s="635"/>
      <c r="AL130" s="635"/>
      <c r="AM130" s="635"/>
      <c r="AN130" s="635"/>
      <c r="AO130" s="645"/>
      <c r="AP130" s="635"/>
      <c r="AQ130" s="635"/>
      <c r="AR130" s="635"/>
    </row>
    <row r="131" ht="12.75" customHeight="1">
      <c r="A131" s="635"/>
      <c r="B131" s="635"/>
      <c r="C131" s="635"/>
      <c r="D131" s="642"/>
      <c r="E131" s="635"/>
      <c r="F131" s="635"/>
      <c r="G131" s="635"/>
      <c r="H131" s="635"/>
      <c r="I131" s="635"/>
      <c r="J131" s="635"/>
      <c r="K131" s="635"/>
      <c r="L131" s="635"/>
      <c r="M131" s="635"/>
      <c r="N131" s="635"/>
      <c r="O131" s="635"/>
      <c r="P131" s="635"/>
      <c r="Q131" s="635"/>
      <c r="R131" s="635"/>
      <c r="S131" s="635"/>
      <c r="T131" s="635"/>
      <c r="U131" s="635"/>
      <c r="V131" s="635"/>
      <c r="W131" s="635"/>
      <c r="X131" s="635"/>
      <c r="Y131" s="635"/>
      <c r="Z131" s="635"/>
      <c r="AA131" s="635"/>
      <c r="AB131" s="635"/>
      <c r="AC131" s="635"/>
      <c r="AD131" s="635"/>
      <c r="AE131" s="635"/>
      <c r="AF131" s="635"/>
      <c r="AG131" s="641"/>
      <c r="AH131" s="635"/>
      <c r="AI131" s="644"/>
      <c r="AJ131" s="635"/>
      <c r="AK131" s="635"/>
      <c r="AL131" s="635"/>
      <c r="AM131" s="635"/>
      <c r="AN131" s="635"/>
      <c r="AO131" s="645"/>
      <c r="AP131" s="635"/>
      <c r="AQ131" s="635"/>
      <c r="AR131" s="635"/>
    </row>
    <row r="132" ht="12.75" customHeight="1">
      <c r="A132" s="635"/>
      <c r="B132" s="635"/>
      <c r="C132" s="635"/>
      <c r="D132" s="642"/>
      <c r="E132" s="635"/>
      <c r="F132" s="635"/>
      <c r="G132" s="635"/>
      <c r="H132" s="635"/>
      <c r="I132" s="635"/>
      <c r="J132" s="635"/>
      <c r="K132" s="635"/>
      <c r="L132" s="635"/>
      <c r="M132" s="635"/>
      <c r="N132" s="635"/>
      <c r="O132" s="635"/>
      <c r="P132" s="635"/>
      <c r="Q132" s="635"/>
      <c r="R132" s="635"/>
      <c r="S132" s="635"/>
      <c r="T132" s="635"/>
      <c r="U132" s="635"/>
      <c r="V132" s="635"/>
      <c r="W132" s="635"/>
      <c r="X132" s="635"/>
      <c r="Y132" s="635"/>
      <c r="Z132" s="635"/>
      <c r="AA132" s="635"/>
      <c r="AB132" s="635"/>
      <c r="AC132" s="635"/>
      <c r="AD132" s="635"/>
      <c r="AE132" s="635"/>
      <c r="AF132" s="635"/>
      <c r="AG132" s="641"/>
      <c r="AH132" s="635"/>
      <c r="AI132" s="644"/>
      <c r="AJ132" s="635"/>
      <c r="AK132" s="635"/>
      <c r="AL132" s="635"/>
      <c r="AM132" s="635"/>
      <c r="AN132" s="635"/>
      <c r="AO132" s="645"/>
      <c r="AP132" s="635"/>
      <c r="AQ132" s="635"/>
      <c r="AR132" s="635"/>
    </row>
    <row r="133" ht="12.75" customHeight="1">
      <c r="A133" s="635"/>
      <c r="B133" s="635"/>
      <c r="C133" s="635"/>
      <c r="D133" s="642"/>
      <c r="E133" s="635"/>
      <c r="F133" s="635"/>
      <c r="G133" s="635"/>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41"/>
      <c r="AH133" s="635"/>
      <c r="AI133" s="644"/>
      <c r="AJ133" s="635"/>
      <c r="AK133" s="635"/>
      <c r="AL133" s="635"/>
      <c r="AM133" s="635"/>
      <c r="AN133" s="635"/>
      <c r="AO133" s="645"/>
      <c r="AP133" s="635"/>
      <c r="AQ133" s="635"/>
      <c r="AR133" s="635"/>
    </row>
    <row r="134" ht="12.75" customHeight="1">
      <c r="A134" s="635"/>
      <c r="B134" s="635"/>
      <c r="C134" s="635"/>
      <c r="D134" s="642"/>
      <c r="E134" s="635"/>
      <c r="F134" s="635"/>
      <c r="G134" s="635"/>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41"/>
      <c r="AH134" s="635"/>
      <c r="AI134" s="644"/>
      <c r="AJ134" s="635"/>
      <c r="AK134" s="635"/>
      <c r="AL134" s="635"/>
      <c r="AM134" s="635"/>
      <c r="AN134" s="635"/>
      <c r="AO134" s="645"/>
      <c r="AP134" s="635"/>
      <c r="AQ134" s="635"/>
      <c r="AR134" s="635"/>
    </row>
    <row r="135" ht="12.75" customHeight="1">
      <c r="A135" s="635"/>
      <c r="B135" s="635"/>
      <c r="C135" s="635"/>
      <c r="D135" s="642"/>
      <c r="E135" s="635"/>
      <c r="F135" s="635"/>
      <c r="G135" s="635"/>
      <c r="H135" s="635"/>
      <c r="I135" s="635"/>
      <c r="J135" s="635"/>
      <c r="K135" s="635"/>
      <c r="L135" s="635"/>
      <c r="M135" s="635"/>
      <c r="N135" s="635"/>
      <c r="O135" s="635"/>
      <c r="P135" s="635"/>
      <c r="Q135" s="635"/>
      <c r="R135" s="635"/>
      <c r="S135" s="635"/>
      <c r="T135" s="635"/>
      <c r="U135" s="635"/>
      <c r="V135" s="635"/>
      <c r="W135" s="635"/>
      <c r="X135" s="635"/>
      <c r="Y135" s="635"/>
      <c r="Z135" s="635"/>
      <c r="AA135" s="635"/>
      <c r="AB135" s="635"/>
      <c r="AC135" s="635"/>
      <c r="AD135" s="635"/>
      <c r="AE135" s="635"/>
      <c r="AF135" s="635"/>
      <c r="AG135" s="641"/>
      <c r="AH135" s="635"/>
      <c r="AI135" s="644"/>
      <c r="AJ135" s="635"/>
      <c r="AK135" s="635"/>
      <c r="AL135" s="635"/>
      <c r="AM135" s="635"/>
      <c r="AN135" s="635"/>
      <c r="AO135" s="645"/>
      <c r="AP135" s="635"/>
      <c r="AQ135" s="635"/>
      <c r="AR135" s="635"/>
    </row>
    <row r="136" ht="12.75" customHeight="1">
      <c r="A136" s="635"/>
      <c r="B136" s="635"/>
      <c r="C136" s="635"/>
      <c r="D136" s="642"/>
      <c r="E136" s="635"/>
      <c r="F136" s="635"/>
      <c r="G136" s="635"/>
      <c r="H136" s="635"/>
      <c r="I136" s="635"/>
      <c r="J136" s="635"/>
      <c r="K136" s="635"/>
      <c r="L136" s="635"/>
      <c r="M136" s="635"/>
      <c r="N136" s="635"/>
      <c r="O136" s="635"/>
      <c r="P136" s="635"/>
      <c r="Q136" s="635"/>
      <c r="R136" s="635"/>
      <c r="S136" s="635"/>
      <c r="T136" s="635"/>
      <c r="U136" s="635"/>
      <c r="V136" s="635"/>
      <c r="W136" s="635"/>
      <c r="X136" s="635"/>
      <c r="Y136" s="635"/>
      <c r="Z136" s="635"/>
      <c r="AA136" s="635"/>
      <c r="AB136" s="635"/>
      <c r="AC136" s="635"/>
      <c r="AD136" s="635"/>
      <c r="AE136" s="635"/>
      <c r="AF136" s="635"/>
      <c r="AG136" s="641"/>
      <c r="AH136" s="635"/>
      <c r="AI136" s="644"/>
      <c r="AJ136" s="635"/>
      <c r="AK136" s="635"/>
      <c r="AL136" s="635"/>
      <c r="AM136" s="635"/>
      <c r="AN136" s="635"/>
      <c r="AO136" s="645"/>
      <c r="AP136" s="635"/>
      <c r="AQ136" s="635"/>
      <c r="AR136" s="635"/>
    </row>
    <row r="137" ht="12.75" customHeight="1">
      <c r="A137" s="635"/>
      <c r="B137" s="635"/>
      <c r="C137" s="635"/>
      <c r="D137" s="642"/>
      <c r="E137" s="635"/>
      <c r="F137" s="635"/>
      <c r="G137" s="635"/>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41"/>
      <c r="AH137" s="635"/>
      <c r="AI137" s="644"/>
      <c r="AJ137" s="635"/>
      <c r="AK137" s="635"/>
      <c r="AL137" s="635"/>
      <c r="AM137" s="635"/>
      <c r="AN137" s="635"/>
      <c r="AO137" s="645"/>
      <c r="AP137" s="635"/>
      <c r="AQ137" s="635"/>
      <c r="AR137" s="635"/>
    </row>
    <row r="138" ht="12.75" customHeight="1">
      <c r="A138" s="635"/>
      <c r="B138" s="635"/>
      <c r="C138" s="635"/>
      <c r="D138" s="642"/>
      <c r="E138" s="635"/>
      <c r="F138" s="635"/>
      <c r="G138" s="635"/>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41"/>
      <c r="AH138" s="635"/>
      <c r="AI138" s="644"/>
      <c r="AJ138" s="635"/>
      <c r="AK138" s="635"/>
      <c r="AL138" s="635"/>
      <c r="AM138" s="635"/>
      <c r="AN138" s="635"/>
      <c r="AO138" s="645"/>
      <c r="AP138" s="635"/>
      <c r="AQ138" s="635"/>
      <c r="AR138" s="635"/>
    </row>
    <row r="139" ht="12.75" customHeight="1">
      <c r="A139" s="635"/>
      <c r="B139" s="635"/>
      <c r="C139" s="635"/>
      <c r="D139" s="642"/>
      <c r="E139" s="635"/>
      <c r="F139" s="635"/>
      <c r="G139" s="635"/>
      <c r="H139" s="635"/>
      <c r="I139" s="635"/>
      <c r="J139" s="635"/>
      <c r="K139" s="635"/>
      <c r="L139" s="635"/>
      <c r="M139" s="635"/>
      <c r="N139" s="635"/>
      <c r="O139" s="635"/>
      <c r="P139" s="635"/>
      <c r="Q139" s="635"/>
      <c r="R139" s="635"/>
      <c r="S139" s="635"/>
      <c r="T139" s="635"/>
      <c r="U139" s="635"/>
      <c r="V139" s="635"/>
      <c r="W139" s="635"/>
      <c r="X139" s="635"/>
      <c r="Y139" s="635"/>
      <c r="Z139" s="635"/>
      <c r="AA139" s="635"/>
      <c r="AB139" s="635"/>
      <c r="AC139" s="635"/>
      <c r="AD139" s="635"/>
      <c r="AE139" s="635"/>
      <c r="AF139" s="635"/>
      <c r="AG139" s="641"/>
      <c r="AH139" s="635"/>
      <c r="AI139" s="644"/>
      <c r="AJ139" s="635"/>
      <c r="AK139" s="635"/>
      <c r="AL139" s="635"/>
      <c r="AM139" s="635"/>
      <c r="AN139" s="635"/>
      <c r="AO139" s="645"/>
      <c r="AP139" s="635"/>
      <c r="AQ139" s="635"/>
      <c r="AR139" s="635"/>
    </row>
    <row r="140" ht="12.75" customHeight="1">
      <c r="A140" s="635"/>
      <c r="B140" s="635"/>
      <c r="C140" s="635"/>
      <c r="D140" s="642"/>
      <c r="E140" s="635"/>
      <c r="F140" s="635"/>
      <c r="G140" s="635"/>
      <c r="H140" s="635"/>
      <c r="I140" s="635"/>
      <c r="J140" s="635"/>
      <c r="K140" s="635"/>
      <c r="L140" s="635"/>
      <c r="M140" s="635"/>
      <c r="N140" s="635"/>
      <c r="O140" s="635"/>
      <c r="P140" s="635"/>
      <c r="Q140" s="635"/>
      <c r="R140" s="635"/>
      <c r="S140" s="635"/>
      <c r="T140" s="635"/>
      <c r="U140" s="635"/>
      <c r="V140" s="635"/>
      <c r="W140" s="635"/>
      <c r="X140" s="635"/>
      <c r="Y140" s="635"/>
      <c r="Z140" s="635"/>
      <c r="AA140" s="635"/>
      <c r="AB140" s="635"/>
      <c r="AC140" s="635"/>
      <c r="AD140" s="635"/>
      <c r="AE140" s="635"/>
      <c r="AF140" s="635"/>
      <c r="AG140" s="641"/>
      <c r="AH140" s="635"/>
      <c r="AI140" s="644"/>
      <c r="AJ140" s="635"/>
      <c r="AK140" s="635"/>
      <c r="AL140" s="635"/>
      <c r="AM140" s="635"/>
      <c r="AN140" s="635"/>
      <c r="AO140" s="645"/>
      <c r="AP140" s="635"/>
      <c r="AQ140" s="635"/>
      <c r="AR140" s="635"/>
    </row>
    <row r="141" ht="12.75" customHeight="1">
      <c r="A141" s="635"/>
      <c r="B141" s="635"/>
      <c r="C141" s="635"/>
      <c r="D141" s="642"/>
      <c r="E141" s="635"/>
      <c r="F141" s="635"/>
      <c r="G141" s="635"/>
      <c r="H141" s="635"/>
      <c r="I141" s="635"/>
      <c r="J141" s="635"/>
      <c r="K141" s="635"/>
      <c r="L141" s="635"/>
      <c r="M141" s="635"/>
      <c r="N141" s="635"/>
      <c r="O141" s="635"/>
      <c r="P141" s="635"/>
      <c r="Q141" s="635"/>
      <c r="R141" s="635"/>
      <c r="S141" s="635"/>
      <c r="T141" s="635"/>
      <c r="U141" s="635"/>
      <c r="V141" s="635"/>
      <c r="W141" s="635"/>
      <c r="X141" s="635"/>
      <c r="Y141" s="635"/>
      <c r="Z141" s="635"/>
      <c r="AA141" s="635"/>
      <c r="AB141" s="635"/>
      <c r="AC141" s="635"/>
      <c r="AD141" s="635"/>
      <c r="AE141" s="635"/>
      <c r="AF141" s="635"/>
      <c r="AG141" s="641"/>
      <c r="AH141" s="635"/>
      <c r="AI141" s="644"/>
      <c r="AJ141" s="635"/>
      <c r="AK141" s="635"/>
      <c r="AL141" s="635"/>
      <c r="AM141" s="635"/>
      <c r="AN141" s="635"/>
      <c r="AO141" s="645"/>
      <c r="AP141" s="635"/>
      <c r="AQ141" s="635"/>
      <c r="AR141" s="635"/>
    </row>
    <row r="142" ht="12.75" customHeight="1">
      <c r="A142" s="635"/>
      <c r="B142" s="635"/>
      <c r="C142" s="635"/>
      <c r="D142" s="642"/>
      <c r="E142" s="635"/>
      <c r="F142" s="635"/>
      <c r="G142" s="635"/>
      <c r="H142" s="635"/>
      <c r="I142" s="635"/>
      <c r="J142" s="635"/>
      <c r="K142" s="635"/>
      <c r="L142" s="635"/>
      <c r="M142" s="635"/>
      <c r="N142" s="635"/>
      <c r="O142" s="635"/>
      <c r="P142" s="635"/>
      <c r="Q142" s="635"/>
      <c r="R142" s="635"/>
      <c r="S142" s="635"/>
      <c r="T142" s="635"/>
      <c r="U142" s="635"/>
      <c r="V142" s="635"/>
      <c r="W142" s="635"/>
      <c r="X142" s="635"/>
      <c r="Y142" s="635"/>
      <c r="Z142" s="635"/>
      <c r="AA142" s="635"/>
      <c r="AB142" s="635"/>
      <c r="AC142" s="635"/>
      <c r="AD142" s="635"/>
      <c r="AE142" s="635"/>
      <c r="AF142" s="635"/>
      <c r="AG142" s="641"/>
      <c r="AH142" s="635"/>
      <c r="AI142" s="644"/>
      <c r="AJ142" s="635"/>
      <c r="AK142" s="635"/>
      <c r="AL142" s="635"/>
      <c r="AM142" s="635"/>
      <c r="AN142" s="635"/>
      <c r="AO142" s="645"/>
      <c r="AP142" s="635"/>
      <c r="AQ142" s="635"/>
      <c r="AR142" s="635"/>
    </row>
    <row r="143" ht="12.75" customHeight="1">
      <c r="A143" s="635"/>
      <c r="B143" s="635"/>
      <c r="C143" s="635"/>
      <c r="D143" s="642"/>
      <c r="E143" s="635"/>
      <c r="F143" s="635"/>
      <c r="G143" s="635"/>
      <c r="H143" s="635"/>
      <c r="I143" s="635"/>
      <c r="J143" s="635"/>
      <c r="K143" s="635"/>
      <c r="L143" s="635"/>
      <c r="M143" s="635"/>
      <c r="N143" s="635"/>
      <c r="O143" s="635"/>
      <c r="P143" s="635"/>
      <c r="Q143" s="635"/>
      <c r="R143" s="635"/>
      <c r="S143" s="635"/>
      <c r="T143" s="635"/>
      <c r="U143" s="635"/>
      <c r="V143" s="635"/>
      <c r="W143" s="635"/>
      <c r="X143" s="635"/>
      <c r="Y143" s="635"/>
      <c r="Z143" s="635"/>
      <c r="AA143" s="635"/>
      <c r="AB143" s="635"/>
      <c r="AC143" s="635"/>
      <c r="AD143" s="635"/>
      <c r="AE143" s="635"/>
      <c r="AF143" s="635"/>
      <c r="AG143" s="641"/>
      <c r="AH143" s="635"/>
      <c r="AI143" s="644"/>
      <c r="AJ143" s="635"/>
      <c r="AK143" s="635"/>
      <c r="AL143" s="635"/>
      <c r="AM143" s="635"/>
      <c r="AN143" s="635"/>
      <c r="AO143" s="645"/>
      <c r="AP143" s="635"/>
      <c r="AQ143" s="635"/>
      <c r="AR143" s="635"/>
    </row>
    <row r="144" ht="12.75" customHeight="1">
      <c r="A144" s="635"/>
      <c r="B144" s="635"/>
      <c r="C144" s="635"/>
      <c r="D144" s="642"/>
      <c r="E144" s="635"/>
      <c r="F144" s="635"/>
      <c r="G144" s="635"/>
      <c r="H144" s="635"/>
      <c r="I144" s="635"/>
      <c r="J144" s="635"/>
      <c r="K144" s="635"/>
      <c r="L144" s="635"/>
      <c r="M144" s="635"/>
      <c r="N144" s="635"/>
      <c r="O144" s="635"/>
      <c r="P144" s="635"/>
      <c r="Q144" s="635"/>
      <c r="R144" s="635"/>
      <c r="S144" s="635"/>
      <c r="T144" s="635"/>
      <c r="U144" s="635"/>
      <c r="V144" s="635"/>
      <c r="W144" s="635"/>
      <c r="X144" s="635"/>
      <c r="Y144" s="635"/>
      <c r="Z144" s="635"/>
      <c r="AA144" s="635"/>
      <c r="AB144" s="635"/>
      <c r="AC144" s="635"/>
      <c r="AD144" s="635"/>
      <c r="AE144" s="635"/>
      <c r="AF144" s="635"/>
      <c r="AG144" s="641"/>
      <c r="AH144" s="635"/>
      <c r="AI144" s="644"/>
      <c r="AJ144" s="635"/>
      <c r="AK144" s="635"/>
      <c r="AL144" s="635"/>
      <c r="AM144" s="635"/>
      <c r="AN144" s="635"/>
      <c r="AO144" s="645"/>
      <c r="AP144" s="635"/>
      <c r="AQ144" s="635"/>
      <c r="AR144" s="635"/>
    </row>
    <row r="145" ht="12.75" customHeight="1">
      <c r="A145" s="635"/>
      <c r="B145" s="635"/>
      <c r="C145" s="635"/>
      <c r="D145" s="642"/>
      <c r="E145" s="635"/>
      <c r="F145" s="635"/>
      <c r="G145" s="635"/>
      <c r="H145" s="635"/>
      <c r="I145" s="635"/>
      <c r="J145" s="635"/>
      <c r="K145" s="635"/>
      <c r="L145" s="635"/>
      <c r="M145" s="635"/>
      <c r="N145" s="635"/>
      <c r="O145" s="635"/>
      <c r="P145" s="635"/>
      <c r="Q145" s="635"/>
      <c r="R145" s="635"/>
      <c r="S145" s="635"/>
      <c r="T145" s="635"/>
      <c r="U145" s="635"/>
      <c r="V145" s="635"/>
      <c r="W145" s="635"/>
      <c r="X145" s="635"/>
      <c r="Y145" s="635"/>
      <c r="Z145" s="635"/>
      <c r="AA145" s="635"/>
      <c r="AB145" s="635"/>
      <c r="AC145" s="635"/>
      <c r="AD145" s="635"/>
      <c r="AE145" s="635"/>
      <c r="AF145" s="635"/>
      <c r="AG145" s="641"/>
      <c r="AH145" s="635"/>
      <c r="AI145" s="644"/>
      <c r="AJ145" s="635"/>
      <c r="AK145" s="635"/>
      <c r="AL145" s="635"/>
      <c r="AM145" s="635"/>
      <c r="AN145" s="635"/>
      <c r="AO145" s="645"/>
      <c r="AP145" s="635"/>
      <c r="AQ145" s="635"/>
      <c r="AR145" s="635"/>
    </row>
    <row r="146" ht="12.75" customHeight="1">
      <c r="A146" s="635"/>
      <c r="B146" s="635"/>
      <c r="C146" s="635"/>
      <c r="D146" s="642"/>
      <c r="E146" s="635"/>
      <c r="F146" s="635"/>
      <c r="G146" s="635"/>
      <c r="H146" s="635"/>
      <c r="I146" s="635"/>
      <c r="J146" s="635"/>
      <c r="K146" s="635"/>
      <c r="L146" s="635"/>
      <c r="M146" s="635"/>
      <c r="N146" s="635"/>
      <c r="O146" s="635"/>
      <c r="P146" s="635"/>
      <c r="Q146" s="635"/>
      <c r="R146" s="635"/>
      <c r="S146" s="635"/>
      <c r="T146" s="635"/>
      <c r="U146" s="635"/>
      <c r="V146" s="635"/>
      <c r="W146" s="635"/>
      <c r="X146" s="635"/>
      <c r="Y146" s="635"/>
      <c r="Z146" s="635"/>
      <c r="AA146" s="635"/>
      <c r="AB146" s="635"/>
      <c r="AC146" s="635"/>
      <c r="AD146" s="635"/>
      <c r="AE146" s="635"/>
      <c r="AF146" s="635"/>
      <c r="AG146" s="641"/>
      <c r="AH146" s="635"/>
      <c r="AI146" s="644"/>
      <c r="AJ146" s="635"/>
      <c r="AK146" s="635"/>
      <c r="AL146" s="635"/>
      <c r="AM146" s="635"/>
      <c r="AN146" s="635"/>
      <c r="AO146" s="645"/>
      <c r="AP146" s="635"/>
      <c r="AQ146" s="635"/>
      <c r="AR146" s="635"/>
    </row>
    <row r="147" ht="12.75" customHeight="1">
      <c r="A147" s="635"/>
      <c r="B147" s="635"/>
      <c r="C147" s="635"/>
      <c r="D147" s="642"/>
      <c r="E147" s="635"/>
      <c r="F147" s="635"/>
      <c r="G147" s="635"/>
      <c r="H147" s="635"/>
      <c r="I147" s="635"/>
      <c r="J147" s="635"/>
      <c r="K147" s="635"/>
      <c r="L147" s="635"/>
      <c r="M147" s="635"/>
      <c r="N147" s="635"/>
      <c r="O147" s="635"/>
      <c r="P147" s="635"/>
      <c r="Q147" s="635"/>
      <c r="R147" s="635"/>
      <c r="S147" s="635"/>
      <c r="T147" s="635"/>
      <c r="U147" s="635"/>
      <c r="V147" s="635"/>
      <c r="W147" s="635"/>
      <c r="X147" s="635"/>
      <c r="Y147" s="635"/>
      <c r="Z147" s="635"/>
      <c r="AA147" s="635"/>
      <c r="AB147" s="635"/>
      <c r="AC147" s="635"/>
      <c r="AD147" s="635"/>
      <c r="AE147" s="635"/>
      <c r="AF147" s="635"/>
      <c r="AG147" s="641"/>
      <c r="AH147" s="635"/>
      <c r="AI147" s="644"/>
      <c r="AJ147" s="635"/>
      <c r="AK147" s="635"/>
      <c r="AL147" s="635"/>
      <c r="AM147" s="635"/>
      <c r="AN147" s="635"/>
      <c r="AO147" s="645"/>
      <c r="AP147" s="635"/>
      <c r="AQ147" s="635"/>
      <c r="AR147" s="635"/>
    </row>
    <row r="148" ht="12.75" customHeight="1">
      <c r="A148" s="635"/>
      <c r="B148" s="635"/>
      <c r="C148" s="635"/>
      <c r="D148" s="642"/>
      <c r="E148" s="635"/>
      <c r="F148" s="635"/>
      <c r="G148" s="635"/>
      <c r="H148" s="635"/>
      <c r="I148" s="635"/>
      <c r="J148" s="635"/>
      <c r="K148" s="635"/>
      <c r="L148" s="635"/>
      <c r="M148" s="635"/>
      <c r="N148" s="635"/>
      <c r="O148" s="635"/>
      <c r="P148" s="635"/>
      <c r="Q148" s="635"/>
      <c r="R148" s="635"/>
      <c r="S148" s="635"/>
      <c r="T148" s="635"/>
      <c r="U148" s="635"/>
      <c r="V148" s="635"/>
      <c r="W148" s="635"/>
      <c r="X148" s="635"/>
      <c r="Y148" s="635"/>
      <c r="Z148" s="635"/>
      <c r="AA148" s="635"/>
      <c r="AB148" s="635"/>
      <c r="AC148" s="635"/>
      <c r="AD148" s="635"/>
      <c r="AE148" s="635"/>
      <c r="AF148" s="635"/>
      <c r="AG148" s="641"/>
      <c r="AH148" s="635"/>
      <c r="AI148" s="644"/>
      <c r="AJ148" s="635"/>
      <c r="AK148" s="635"/>
      <c r="AL148" s="635"/>
      <c r="AM148" s="635"/>
      <c r="AN148" s="635"/>
      <c r="AO148" s="645"/>
      <c r="AP148" s="635"/>
      <c r="AQ148" s="635"/>
      <c r="AR148" s="635"/>
    </row>
    <row r="149" ht="12.75" customHeight="1">
      <c r="A149" s="635"/>
      <c r="B149" s="635"/>
      <c r="C149" s="635"/>
      <c r="D149" s="642"/>
      <c r="E149" s="635"/>
      <c r="F149" s="635"/>
      <c r="G149" s="635"/>
      <c r="H149" s="635"/>
      <c r="I149" s="635"/>
      <c r="J149" s="635"/>
      <c r="K149" s="635"/>
      <c r="L149" s="635"/>
      <c r="M149" s="635"/>
      <c r="N149" s="635"/>
      <c r="O149" s="635"/>
      <c r="P149" s="635"/>
      <c r="Q149" s="635"/>
      <c r="R149" s="635"/>
      <c r="S149" s="635"/>
      <c r="T149" s="635"/>
      <c r="U149" s="635"/>
      <c r="V149" s="635"/>
      <c r="W149" s="635"/>
      <c r="X149" s="635"/>
      <c r="Y149" s="635"/>
      <c r="Z149" s="635"/>
      <c r="AA149" s="635"/>
      <c r="AB149" s="635"/>
      <c r="AC149" s="635"/>
      <c r="AD149" s="635"/>
      <c r="AE149" s="635"/>
      <c r="AF149" s="635"/>
      <c r="AG149" s="641"/>
      <c r="AH149" s="635"/>
      <c r="AI149" s="644"/>
      <c r="AJ149" s="635"/>
      <c r="AK149" s="635"/>
      <c r="AL149" s="635"/>
      <c r="AM149" s="635"/>
      <c r="AN149" s="635"/>
      <c r="AO149" s="645"/>
      <c r="AP149" s="635"/>
      <c r="AQ149" s="635"/>
      <c r="AR149" s="635"/>
    </row>
    <row r="150" ht="12.75" customHeight="1">
      <c r="A150" s="635"/>
      <c r="B150" s="635"/>
      <c r="C150" s="635"/>
      <c r="D150" s="642"/>
      <c r="E150" s="635"/>
      <c r="F150" s="635"/>
      <c r="G150" s="635"/>
      <c r="H150" s="635"/>
      <c r="I150" s="635"/>
      <c r="J150" s="635"/>
      <c r="K150" s="635"/>
      <c r="L150" s="635"/>
      <c r="M150" s="635"/>
      <c r="N150" s="635"/>
      <c r="O150" s="635"/>
      <c r="P150" s="635"/>
      <c r="Q150" s="635"/>
      <c r="R150" s="635"/>
      <c r="S150" s="635"/>
      <c r="T150" s="635"/>
      <c r="U150" s="635"/>
      <c r="V150" s="635"/>
      <c r="W150" s="635"/>
      <c r="X150" s="635"/>
      <c r="Y150" s="635"/>
      <c r="Z150" s="635"/>
      <c r="AA150" s="635"/>
      <c r="AB150" s="635"/>
      <c r="AC150" s="635"/>
      <c r="AD150" s="635"/>
      <c r="AE150" s="635"/>
      <c r="AF150" s="635"/>
      <c r="AG150" s="641"/>
      <c r="AH150" s="635"/>
      <c r="AI150" s="644"/>
      <c r="AJ150" s="635"/>
      <c r="AK150" s="635"/>
      <c r="AL150" s="635"/>
      <c r="AM150" s="635"/>
      <c r="AN150" s="635"/>
      <c r="AO150" s="645"/>
      <c r="AP150" s="635"/>
      <c r="AQ150" s="635"/>
      <c r="AR150" s="635"/>
    </row>
    <row r="151" ht="12.75" customHeight="1">
      <c r="A151" s="635"/>
      <c r="B151" s="635"/>
      <c r="C151" s="635"/>
      <c r="D151" s="642"/>
      <c r="E151" s="635"/>
      <c r="F151" s="635"/>
      <c r="G151" s="635"/>
      <c r="H151" s="635"/>
      <c r="I151" s="635"/>
      <c r="J151" s="635"/>
      <c r="K151" s="635"/>
      <c r="L151" s="635"/>
      <c r="M151" s="635"/>
      <c r="N151" s="635"/>
      <c r="O151" s="635"/>
      <c r="P151" s="635"/>
      <c r="Q151" s="635"/>
      <c r="R151" s="635"/>
      <c r="S151" s="635"/>
      <c r="T151" s="635"/>
      <c r="U151" s="635"/>
      <c r="V151" s="635"/>
      <c r="W151" s="635"/>
      <c r="X151" s="635"/>
      <c r="Y151" s="635"/>
      <c r="Z151" s="635"/>
      <c r="AA151" s="635"/>
      <c r="AB151" s="635"/>
      <c r="AC151" s="635"/>
      <c r="AD151" s="635"/>
      <c r="AE151" s="635"/>
      <c r="AF151" s="635"/>
      <c r="AG151" s="641"/>
      <c r="AH151" s="635"/>
      <c r="AI151" s="644"/>
      <c r="AJ151" s="635"/>
      <c r="AK151" s="635"/>
      <c r="AL151" s="635"/>
      <c r="AM151" s="635"/>
      <c r="AN151" s="635"/>
      <c r="AO151" s="645"/>
      <c r="AP151" s="635"/>
      <c r="AQ151" s="635"/>
      <c r="AR151" s="635"/>
    </row>
    <row r="152" ht="12.75" customHeight="1">
      <c r="A152" s="635"/>
      <c r="B152" s="635"/>
      <c r="C152" s="635"/>
      <c r="D152" s="642"/>
      <c r="E152" s="635"/>
      <c r="F152" s="635"/>
      <c r="G152" s="635"/>
      <c r="H152" s="635"/>
      <c r="I152" s="635"/>
      <c r="J152" s="635"/>
      <c r="K152" s="635"/>
      <c r="L152" s="635"/>
      <c r="M152" s="635"/>
      <c r="N152" s="635"/>
      <c r="O152" s="635"/>
      <c r="P152" s="635"/>
      <c r="Q152" s="635"/>
      <c r="R152" s="635"/>
      <c r="S152" s="635"/>
      <c r="T152" s="635"/>
      <c r="U152" s="635"/>
      <c r="V152" s="635"/>
      <c r="W152" s="635"/>
      <c r="X152" s="635"/>
      <c r="Y152" s="635"/>
      <c r="Z152" s="635"/>
      <c r="AA152" s="635"/>
      <c r="AB152" s="635"/>
      <c r="AC152" s="635"/>
      <c r="AD152" s="635"/>
      <c r="AE152" s="635"/>
      <c r="AF152" s="635"/>
      <c r="AG152" s="641"/>
      <c r="AH152" s="635"/>
      <c r="AI152" s="644"/>
      <c r="AJ152" s="635"/>
      <c r="AK152" s="635"/>
      <c r="AL152" s="635"/>
      <c r="AM152" s="635"/>
      <c r="AN152" s="635"/>
      <c r="AO152" s="645"/>
      <c r="AP152" s="635"/>
      <c r="AQ152" s="635"/>
      <c r="AR152" s="635"/>
    </row>
    <row r="153" ht="12.75" customHeight="1">
      <c r="A153" s="635"/>
      <c r="B153" s="635"/>
      <c r="C153" s="635"/>
      <c r="D153" s="642"/>
      <c r="E153" s="635"/>
      <c r="F153" s="635"/>
      <c r="G153" s="635"/>
      <c r="H153" s="635"/>
      <c r="I153" s="635"/>
      <c r="J153" s="635"/>
      <c r="K153" s="635"/>
      <c r="L153" s="635"/>
      <c r="M153" s="635"/>
      <c r="N153" s="635"/>
      <c r="O153" s="635"/>
      <c r="P153" s="635"/>
      <c r="Q153" s="635"/>
      <c r="R153" s="635"/>
      <c r="S153" s="635"/>
      <c r="T153" s="635"/>
      <c r="U153" s="635"/>
      <c r="V153" s="635"/>
      <c r="W153" s="635"/>
      <c r="X153" s="635"/>
      <c r="Y153" s="635"/>
      <c r="Z153" s="635"/>
      <c r="AA153" s="635"/>
      <c r="AB153" s="635"/>
      <c r="AC153" s="635"/>
      <c r="AD153" s="635"/>
      <c r="AE153" s="635"/>
      <c r="AF153" s="635"/>
      <c r="AG153" s="641"/>
      <c r="AH153" s="635"/>
      <c r="AI153" s="644"/>
      <c r="AJ153" s="635"/>
      <c r="AK153" s="635"/>
      <c r="AL153" s="635"/>
      <c r="AM153" s="635"/>
      <c r="AN153" s="635"/>
      <c r="AO153" s="645"/>
      <c r="AP153" s="635"/>
      <c r="AQ153" s="635"/>
      <c r="AR153" s="635"/>
    </row>
    <row r="154" ht="12.75" customHeight="1">
      <c r="A154" s="635"/>
      <c r="B154" s="635"/>
      <c r="C154" s="635"/>
      <c r="D154" s="642"/>
      <c r="E154" s="635"/>
      <c r="F154" s="635"/>
      <c r="G154" s="635"/>
      <c r="H154" s="635"/>
      <c r="I154" s="635"/>
      <c r="J154" s="635"/>
      <c r="K154" s="635"/>
      <c r="L154" s="635"/>
      <c r="M154" s="635"/>
      <c r="N154" s="635"/>
      <c r="O154" s="635"/>
      <c r="P154" s="635"/>
      <c r="Q154" s="635"/>
      <c r="R154" s="635"/>
      <c r="S154" s="635"/>
      <c r="T154" s="635"/>
      <c r="U154" s="635"/>
      <c r="V154" s="635"/>
      <c r="W154" s="635"/>
      <c r="X154" s="635"/>
      <c r="Y154" s="635"/>
      <c r="Z154" s="635"/>
      <c r="AA154" s="635"/>
      <c r="AB154" s="635"/>
      <c r="AC154" s="635"/>
      <c r="AD154" s="635"/>
      <c r="AE154" s="635"/>
      <c r="AF154" s="635"/>
      <c r="AG154" s="641"/>
      <c r="AH154" s="635"/>
      <c r="AI154" s="644"/>
      <c r="AJ154" s="635"/>
      <c r="AK154" s="635"/>
      <c r="AL154" s="635"/>
      <c r="AM154" s="635"/>
      <c r="AN154" s="635"/>
      <c r="AO154" s="645"/>
      <c r="AP154" s="635"/>
      <c r="AQ154" s="635"/>
      <c r="AR154" s="635"/>
    </row>
    <row r="155" ht="12.75" customHeight="1">
      <c r="A155" s="635"/>
      <c r="B155" s="635"/>
      <c r="C155" s="635"/>
      <c r="D155" s="642"/>
      <c r="E155" s="635"/>
      <c r="F155" s="635"/>
      <c r="G155" s="635"/>
      <c r="H155" s="635"/>
      <c r="I155" s="635"/>
      <c r="J155" s="635"/>
      <c r="K155" s="635"/>
      <c r="L155" s="635"/>
      <c r="M155" s="635"/>
      <c r="N155" s="635"/>
      <c r="O155" s="635"/>
      <c r="P155" s="635"/>
      <c r="Q155" s="635"/>
      <c r="R155" s="635"/>
      <c r="S155" s="635"/>
      <c r="T155" s="635"/>
      <c r="U155" s="635"/>
      <c r="V155" s="635"/>
      <c r="W155" s="635"/>
      <c r="X155" s="635"/>
      <c r="Y155" s="635"/>
      <c r="Z155" s="635"/>
      <c r="AA155" s="635"/>
      <c r="AB155" s="635"/>
      <c r="AC155" s="635"/>
      <c r="AD155" s="635"/>
      <c r="AE155" s="635"/>
      <c r="AF155" s="635"/>
      <c r="AG155" s="641"/>
      <c r="AH155" s="635"/>
      <c r="AI155" s="644"/>
      <c r="AJ155" s="635"/>
      <c r="AK155" s="635"/>
      <c r="AL155" s="635"/>
      <c r="AM155" s="635"/>
      <c r="AN155" s="635"/>
      <c r="AO155" s="645"/>
      <c r="AP155" s="635"/>
      <c r="AQ155" s="635"/>
      <c r="AR155" s="635"/>
    </row>
    <row r="156" ht="12.75" customHeight="1">
      <c r="A156" s="635"/>
      <c r="B156" s="635"/>
      <c r="C156" s="635"/>
      <c r="D156" s="642"/>
      <c r="E156" s="635"/>
      <c r="F156" s="635"/>
      <c r="G156" s="635"/>
      <c r="H156" s="635"/>
      <c r="I156" s="635"/>
      <c r="J156" s="635"/>
      <c r="K156" s="635"/>
      <c r="L156" s="635"/>
      <c r="M156" s="635"/>
      <c r="N156" s="635"/>
      <c r="O156" s="635"/>
      <c r="P156" s="635"/>
      <c r="Q156" s="635"/>
      <c r="R156" s="635"/>
      <c r="S156" s="635"/>
      <c r="T156" s="635"/>
      <c r="U156" s="635"/>
      <c r="V156" s="635"/>
      <c r="W156" s="635"/>
      <c r="X156" s="635"/>
      <c r="Y156" s="635"/>
      <c r="Z156" s="635"/>
      <c r="AA156" s="635"/>
      <c r="AB156" s="635"/>
      <c r="AC156" s="635"/>
      <c r="AD156" s="635"/>
      <c r="AE156" s="635"/>
      <c r="AF156" s="635"/>
      <c r="AG156" s="641"/>
      <c r="AH156" s="635"/>
      <c r="AI156" s="644"/>
      <c r="AJ156" s="635"/>
      <c r="AK156" s="635"/>
      <c r="AL156" s="635"/>
      <c r="AM156" s="635"/>
      <c r="AN156" s="635"/>
      <c r="AO156" s="645"/>
      <c r="AP156" s="635"/>
      <c r="AQ156" s="635"/>
      <c r="AR156" s="635"/>
    </row>
    <row r="157" ht="12.75" customHeight="1">
      <c r="A157" s="635"/>
      <c r="B157" s="635"/>
      <c r="C157" s="635"/>
      <c r="D157" s="642"/>
      <c r="E157" s="635"/>
      <c r="F157" s="635"/>
      <c r="G157" s="635"/>
      <c r="H157" s="635"/>
      <c r="I157" s="635"/>
      <c r="J157" s="635"/>
      <c r="K157" s="635"/>
      <c r="L157" s="635"/>
      <c r="M157" s="635"/>
      <c r="N157" s="635"/>
      <c r="O157" s="635"/>
      <c r="P157" s="635"/>
      <c r="Q157" s="635"/>
      <c r="R157" s="635"/>
      <c r="S157" s="635"/>
      <c r="T157" s="635"/>
      <c r="U157" s="635"/>
      <c r="V157" s="635"/>
      <c r="W157" s="635"/>
      <c r="X157" s="635"/>
      <c r="Y157" s="635"/>
      <c r="Z157" s="635"/>
      <c r="AA157" s="635"/>
      <c r="AB157" s="635"/>
      <c r="AC157" s="635"/>
      <c r="AD157" s="635"/>
      <c r="AE157" s="635"/>
      <c r="AF157" s="635"/>
      <c r="AG157" s="641"/>
      <c r="AH157" s="635"/>
      <c r="AI157" s="644"/>
      <c r="AJ157" s="635"/>
      <c r="AK157" s="635"/>
      <c r="AL157" s="635"/>
      <c r="AM157" s="635"/>
      <c r="AN157" s="635"/>
      <c r="AO157" s="645"/>
      <c r="AP157" s="635"/>
      <c r="AQ157" s="635"/>
      <c r="AR157" s="635"/>
    </row>
    <row r="158" ht="12.75" customHeight="1">
      <c r="A158" s="635"/>
      <c r="B158" s="635"/>
      <c r="C158" s="635"/>
      <c r="D158" s="642"/>
      <c r="E158" s="635"/>
      <c r="F158" s="635"/>
      <c r="G158" s="635"/>
      <c r="H158" s="635"/>
      <c r="I158" s="635"/>
      <c r="J158" s="635"/>
      <c r="K158" s="635"/>
      <c r="L158" s="635"/>
      <c r="M158" s="635"/>
      <c r="N158" s="635"/>
      <c r="O158" s="635"/>
      <c r="P158" s="635"/>
      <c r="Q158" s="635"/>
      <c r="R158" s="635"/>
      <c r="S158" s="635"/>
      <c r="T158" s="635"/>
      <c r="U158" s="635"/>
      <c r="V158" s="635"/>
      <c r="W158" s="635"/>
      <c r="X158" s="635"/>
      <c r="Y158" s="635"/>
      <c r="Z158" s="635"/>
      <c r="AA158" s="635"/>
      <c r="AB158" s="635"/>
      <c r="AC158" s="635"/>
      <c r="AD158" s="635"/>
      <c r="AE158" s="635"/>
      <c r="AF158" s="635"/>
      <c r="AG158" s="641"/>
      <c r="AH158" s="635"/>
      <c r="AI158" s="644"/>
      <c r="AJ158" s="635"/>
      <c r="AK158" s="635"/>
      <c r="AL158" s="635"/>
      <c r="AM158" s="635"/>
      <c r="AN158" s="635"/>
      <c r="AO158" s="645"/>
      <c r="AP158" s="635"/>
      <c r="AQ158" s="635"/>
      <c r="AR158" s="635"/>
    </row>
    <row r="159" ht="12.75" customHeight="1">
      <c r="A159" s="635"/>
      <c r="B159" s="635"/>
      <c r="C159" s="635"/>
      <c r="D159" s="642"/>
      <c r="E159" s="635"/>
      <c r="F159" s="635"/>
      <c r="G159" s="635"/>
      <c r="H159" s="635"/>
      <c r="I159" s="635"/>
      <c r="J159" s="635"/>
      <c r="K159" s="635"/>
      <c r="L159" s="635"/>
      <c r="M159" s="635"/>
      <c r="N159" s="635"/>
      <c r="O159" s="635"/>
      <c r="P159" s="635"/>
      <c r="Q159" s="635"/>
      <c r="R159" s="635"/>
      <c r="S159" s="635"/>
      <c r="T159" s="635"/>
      <c r="U159" s="635"/>
      <c r="V159" s="635"/>
      <c r="W159" s="635"/>
      <c r="X159" s="635"/>
      <c r="Y159" s="635"/>
      <c r="Z159" s="635"/>
      <c r="AA159" s="635"/>
      <c r="AB159" s="635"/>
      <c r="AC159" s="635"/>
      <c r="AD159" s="635"/>
      <c r="AE159" s="635"/>
      <c r="AF159" s="635"/>
      <c r="AG159" s="641"/>
      <c r="AH159" s="635"/>
      <c r="AI159" s="644"/>
      <c r="AJ159" s="635"/>
      <c r="AK159" s="635"/>
      <c r="AL159" s="635"/>
      <c r="AM159" s="635"/>
      <c r="AN159" s="635"/>
      <c r="AO159" s="645"/>
      <c r="AP159" s="635"/>
      <c r="AQ159" s="635"/>
      <c r="AR159" s="635"/>
    </row>
    <row r="160" ht="12.75" customHeight="1">
      <c r="A160" s="635"/>
      <c r="B160" s="635"/>
      <c r="C160" s="635"/>
      <c r="D160" s="642"/>
      <c r="E160" s="635"/>
      <c r="F160" s="635"/>
      <c r="G160" s="635"/>
      <c r="H160" s="635"/>
      <c r="I160" s="635"/>
      <c r="J160" s="635"/>
      <c r="K160" s="635"/>
      <c r="L160" s="635"/>
      <c r="M160" s="635"/>
      <c r="N160" s="635"/>
      <c r="O160" s="635"/>
      <c r="P160" s="635"/>
      <c r="Q160" s="635"/>
      <c r="R160" s="635"/>
      <c r="S160" s="635"/>
      <c r="T160" s="635"/>
      <c r="U160" s="635"/>
      <c r="V160" s="635"/>
      <c r="W160" s="635"/>
      <c r="X160" s="635"/>
      <c r="Y160" s="635"/>
      <c r="Z160" s="635"/>
      <c r="AA160" s="635"/>
      <c r="AB160" s="635"/>
      <c r="AC160" s="635"/>
      <c r="AD160" s="635"/>
      <c r="AE160" s="635"/>
      <c r="AF160" s="635"/>
      <c r="AG160" s="641"/>
      <c r="AH160" s="635"/>
      <c r="AI160" s="644"/>
      <c r="AJ160" s="635"/>
      <c r="AK160" s="635"/>
      <c r="AL160" s="635"/>
      <c r="AM160" s="635"/>
      <c r="AN160" s="635"/>
      <c r="AO160" s="645"/>
      <c r="AP160" s="635"/>
      <c r="AQ160" s="635"/>
      <c r="AR160" s="635"/>
    </row>
    <row r="161" ht="12.75" customHeight="1">
      <c r="A161" s="635"/>
      <c r="B161" s="635"/>
      <c r="C161" s="635"/>
      <c r="D161" s="642"/>
      <c r="E161" s="635"/>
      <c r="F161" s="635"/>
      <c r="G161" s="635"/>
      <c r="H161" s="635"/>
      <c r="I161" s="635"/>
      <c r="J161" s="635"/>
      <c r="K161" s="635"/>
      <c r="L161" s="635"/>
      <c r="M161" s="635"/>
      <c r="N161" s="635"/>
      <c r="O161" s="635"/>
      <c r="P161" s="635"/>
      <c r="Q161" s="635"/>
      <c r="R161" s="635"/>
      <c r="S161" s="635"/>
      <c r="T161" s="635"/>
      <c r="U161" s="635"/>
      <c r="V161" s="635"/>
      <c r="W161" s="635"/>
      <c r="X161" s="635"/>
      <c r="Y161" s="635"/>
      <c r="Z161" s="635"/>
      <c r="AA161" s="635"/>
      <c r="AB161" s="635"/>
      <c r="AC161" s="635"/>
      <c r="AD161" s="635"/>
      <c r="AE161" s="635"/>
      <c r="AF161" s="635"/>
      <c r="AG161" s="641"/>
      <c r="AH161" s="635"/>
      <c r="AI161" s="644"/>
      <c r="AJ161" s="635"/>
      <c r="AK161" s="635"/>
      <c r="AL161" s="635"/>
      <c r="AM161" s="635"/>
      <c r="AN161" s="635"/>
      <c r="AO161" s="645"/>
      <c r="AP161" s="635"/>
      <c r="AQ161" s="635"/>
      <c r="AR161" s="635"/>
    </row>
    <row r="162" ht="12.75" customHeight="1">
      <c r="A162" s="635"/>
      <c r="B162" s="635"/>
      <c r="C162" s="635"/>
      <c r="D162" s="642"/>
      <c r="E162" s="635"/>
      <c r="F162" s="635"/>
      <c r="G162" s="635"/>
      <c r="H162" s="635"/>
      <c r="I162" s="635"/>
      <c r="J162" s="635"/>
      <c r="K162" s="635"/>
      <c r="L162" s="635"/>
      <c r="M162" s="635"/>
      <c r="N162" s="635"/>
      <c r="O162" s="635"/>
      <c r="P162" s="635"/>
      <c r="Q162" s="635"/>
      <c r="R162" s="635"/>
      <c r="S162" s="635"/>
      <c r="T162" s="635"/>
      <c r="U162" s="635"/>
      <c r="V162" s="635"/>
      <c r="W162" s="635"/>
      <c r="X162" s="635"/>
      <c r="Y162" s="635"/>
      <c r="Z162" s="635"/>
      <c r="AA162" s="635"/>
      <c r="AB162" s="635"/>
      <c r="AC162" s="635"/>
      <c r="AD162" s="635"/>
      <c r="AE162" s="635"/>
      <c r="AF162" s="635"/>
      <c r="AG162" s="641"/>
      <c r="AH162" s="635"/>
      <c r="AI162" s="644"/>
      <c r="AJ162" s="635"/>
      <c r="AK162" s="635"/>
      <c r="AL162" s="635"/>
      <c r="AM162" s="635"/>
      <c r="AN162" s="635"/>
      <c r="AO162" s="645"/>
      <c r="AP162" s="635"/>
      <c r="AQ162" s="635"/>
      <c r="AR162" s="635"/>
    </row>
    <row r="163" ht="12.75" customHeight="1">
      <c r="A163" s="635"/>
      <c r="B163" s="635"/>
      <c r="C163" s="635"/>
      <c r="D163" s="642"/>
      <c r="E163" s="635"/>
      <c r="F163" s="635"/>
      <c r="G163" s="635"/>
      <c r="H163" s="635"/>
      <c r="I163" s="635"/>
      <c r="J163" s="635"/>
      <c r="K163" s="635"/>
      <c r="L163" s="635"/>
      <c r="M163" s="635"/>
      <c r="N163" s="635"/>
      <c r="O163" s="635"/>
      <c r="P163" s="635"/>
      <c r="Q163" s="635"/>
      <c r="R163" s="635"/>
      <c r="S163" s="635"/>
      <c r="T163" s="635"/>
      <c r="U163" s="635"/>
      <c r="V163" s="635"/>
      <c r="W163" s="635"/>
      <c r="X163" s="635"/>
      <c r="Y163" s="635"/>
      <c r="Z163" s="635"/>
      <c r="AA163" s="635"/>
      <c r="AB163" s="635"/>
      <c r="AC163" s="635"/>
      <c r="AD163" s="635"/>
      <c r="AE163" s="635"/>
      <c r="AF163" s="635"/>
      <c r="AG163" s="641"/>
      <c r="AH163" s="635"/>
      <c r="AI163" s="644"/>
      <c r="AJ163" s="635"/>
      <c r="AK163" s="635"/>
      <c r="AL163" s="635"/>
      <c r="AM163" s="635"/>
      <c r="AN163" s="635"/>
      <c r="AO163" s="645"/>
      <c r="AP163" s="635"/>
      <c r="AQ163" s="635"/>
      <c r="AR163" s="635"/>
    </row>
    <row r="164" ht="12.75" customHeight="1">
      <c r="A164" s="635"/>
      <c r="B164" s="635"/>
      <c r="C164" s="635"/>
      <c r="D164" s="642"/>
      <c r="E164" s="635"/>
      <c r="F164" s="635"/>
      <c r="G164" s="635"/>
      <c r="H164" s="635"/>
      <c r="I164" s="635"/>
      <c r="J164" s="635"/>
      <c r="K164" s="635"/>
      <c r="L164" s="635"/>
      <c r="M164" s="635"/>
      <c r="N164" s="635"/>
      <c r="O164" s="635"/>
      <c r="P164" s="635"/>
      <c r="Q164" s="635"/>
      <c r="R164" s="635"/>
      <c r="S164" s="635"/>
      <c r="T164" s="635"/>
      <c r="U164" s="635"/>
      <c r="V164" s="635"/>
      <c r="W164" s="635"/>
      <c r="X164" s="635"/>
      <c r="Y164" s="635"/>
      <c r="Z164" s="635"/>
      <c r="AA164" s="635"/>
      <c r="AB164" s="635"/>
      <c r="AC164" s="635"/>
      <c r="AD164" s="635"/>
      <c r="AE164" s="635"/>
      <c r="AF164" s="635"/>
      <c r="AG164" s="641"/>
      <c r="AH164" s="635"/>
      <c r="AI164" s="644"/>
      <c r="AJ164" s="635"/>
      <c r="AK164" s="635"/>
      <c r="AL164" s="635"/>
      <c r="AM164" s="635"/>
      <c r="AN164" s="635"/>
      <c r="AO164" s="645"/>
      <c r="AP164" s="635"/>
      <c r="AQ164" s="635"/>
      <c r="AR164" s="635"/>
    </row>
    <row r="165" ht="12.75" customHeight="1">
      <c r="A165" s="635"/>
      <c r="B165" s="635"/>
      <c r="C165" s="635"/>
      <c r="D165" s="642"/>
      <c r="E165" s="635"/>
      <c r="F165" s="635"/>
      <c r="G165" s="635"/>
      <c r="H165" s="635"/>
      <c r="I165" s="635"/>
      <c r="J165" s="635"/>
      <c r="K165" s="635"/>
      <c r="L165" s="635"/>
      <c r="M165" s="635"/>
      <c r="N165" s="635"/>
      <c r="O165" s="635"/>
      <c r="P165" s="635"/>
      <c r="Q165" s="635"/>
      <c r="R165" s="635"/>
      <c r="S165" s="635"/>
      <c r="T165" s="635"/>
      <c r="U165" s="635"/>
      <c r="V165" s="635"/>
      <c r="W165" s="635"/>
      <c r="X165" s="635"/>
      <c r="Y165" s="635"/>
      <c r="Z165" s="635"/>
      <c r="AA165" s="635"/>
      <c r="AB165" s="635"/>
      <c r="AC165" s="635"/>
      <c r="AD165" s="635"/>
      <c r="AE165" s="635"/>
      <c r="AF165" s="635"/>
      <c r="AG165" s="641"/>
      <c r="AH165" s="635"/>
      <c r="AI165" s="644"/>
      <c r="AJ165" s="635"/>
      <c r="AK165" s="635"/>
      <c r="AL165" s="635"/>
      <c r="AM165" s="635"/>
      <c r="AN165" s="635"/>
      <c r="AO165" s="645"/>
      <c r="AP165" s="635"/>
      <c r="AQ165" s="635"/>
      <c r="AR165" s="635"/>
    </row>
    <row r="166" ht="12.75" customHeight="1">
      <c r="A166" s="635"/>
      <c r="B166" s="635"/>
      <c r="C166" s="635"/>
      <c r="D166" s="642"/>
      <c r="E166" s="635"/>
      <c r="F166" s="635"/>
      <c r="G166" s="635"/>
      <c r="H166" s="635"/>
      <c r="I166" s="635"/>
      <c r="J166" s="635"/>
      <c r="K166" s="635"/>
      <c r="L166" s="635"/>
      <c r="M166" s="635"/>
      <c r="N166" s="635"/>
      <c r="O166" s="635"/>
      <c r="P166" s="635"/>
      <c r="Q166" s="635"/>
      <c r="R166" s="635"/>
      <c r="S166" s="635"/>
      <c r="T166" s="635"/>
      <c r="U166" s="635"/>
      <c r="V166" s="635"/>
      <c r="W166" s="635"/>
      <c r="X166" s="635"/>
      <c r="Y166" s="635"/>
      <c r="Z166" s="635"/>
      <c r="AA166" s="635"/>
      <c r="AB166" s="635"/>
      <c r="AC166" s="635"/>
      <c r="AD166" s="635"/>
      <c r="AE166" s="635"/>
      <c r="AF166" s="635"/>
      <c r="AG166" s="641"/>
      <c r="AH166" s="635"/>
      <c r="AI166" s="644"/>
      <c r="AJ166" s="635"/>
      <c r="AK166" s="635"/>
      <c r="AL166" s="635"/>
      <c r="AM166" s="635"/>
      <c r="AN166" s="635"/>
      <c r="AO166" s="645"/>
      <c r="AP166" s="635"/>
      <c r="AQ166" s="635"/>
      <c r="AR166" s="635"/>
    </row>
    <row r="167" ht="12.75" customHeight="1">
      <c r="A167" s="635"/>
      <c r="B167" s="635"/>
      <c r="C167" s="635"/>
      <c r="D167" s="642"/>
      <c r="E167" s="635"/>
      <c r="F167" s="635"/>
      <c r="G167" s="635"/>
      <c r="H167" s="635"/>
      <c r="I167" s="635"/>
      <c r="J167" s="635"/>
      <c r="K167" s="635"/>
      <c r="L167" s="635"/>
      <c r="M167" s="635"/>
      <c r="N167" s="635"/>
      <c r="O167" s="635"/>
      <c r="P167" s="635"/>
      <c r="Q167" s="635"/>
      <c r="R167" s="635"/>
      <c r="S167" s="635"/>
      <c r="T167" s="635"/>
      <c r="U167" s="635"/>
      <c r="V167" s="635"/>
      <c r="W167" s="635"/>
      <c r="X167" s="635"/>
      <c r="Y167" s="635"/>
      <c r="Z167" s="635"/>
      <c r="AA167" s="635"/>
      <c r="AB167" s="635"/>
      <c r="AC167" s="635"/>
      <c r="AD167" s="635"/>
      <c r="AE167" s="635"/>
      <c r="AF167" s="635"/>
      <c r="AG167" s="641"/>
      <c r="AH167" s="635"/>
      <c r="AI167" s="644"/>
      <c r="AJ167" s="635"/>
      <c r="AK167" s="635"/>
      <c r="AL167" s="635"/>
      <c r="AM167" s="635"/>
      <c r="AN167" s="635"/>
      <c r="AO167" s="645"/>
      <c r="AP167" s="635"/>
      <c r="AQ167" s="635"/>
      <c r="AR167" s="635"/>
    </row>
    <row r="168" ht="12.75" customHeight="1">
      <c r="A168" s="635"/>
      <c r="B168" s="635"/>
      <c r="C168" s="635"/>
      <c r="D168" s="642"/>
      <c r="E168" s="635"/>
      <c r="F168" s="635"/>
      <c r="G168" s="635"/>
      <c r="H168" s="635"/>
      <c r="I168" s="635"/>
      <c r="J168" s="635"/>
      <c r="K168" s="635"/>
      <c r="L168" s="635"/>
      <c r="M168" s="635"/>
      <c r="N168" s="635"/>
      <c r="O168" s="635"/>
      <c r="P168" s="635"/>
      <c r="Q168" s="635"/>
      <c r="R168" s="635"/>
      <c r="S168" s="635"/>
      <c r="T168" s="635"/>
      <c r="U168" s="635"/>
      <c r="V168" s="635"/>
      <c r="W168" s="635"/>
      <c r="X168" s="635"/>
      <c r="Y168" s="635"/>
      <c r="Z168" s="635"/>
      <c r="AA168" s="635"/>
      <c r="AB168" s="635"/>
      <c r="AC168" s="635"/>
      <c r="AD168" s="635"/>
      <c r="AE168" s="635"/>
      <c r="AF168" s="635"/>
      <c r="AG168" s="641"/>
      <c r="AH168" s="635"/>
      <c r="AI168" s="644"/>
      <c r="AJ168" s="635"/>
      <c r="AK168" s="635"/>
      <c r="AL168" s="635"/>
      <c r="AM168" s="635"/>
      <c r="AN168" s="635"/>
      <c r="AO168" s="645"/>
      <c r="AP168" s="635"/>
      <c r="AQ168" s="635"/>
      <c r="AR168" s="635"/>
    </row>
    <row r="169" ht="12.75" customHeight="1">
      <c r="A169" s="635"/>
      <c r="B169" s="635"/>
      <c r="C169" s="635"/>
      <c r="D169" s="642"/>
      <c r="E169" s="635"/>
      <c r="F169" s="635"/>
      <c r="G169" s="635"/>
      <c r="H169" s="635"/>
      <c r="I169" s="635"/>
      <c r="J169" s="635"/>
      <c r="K169" s="635"/>
      <c r="L169" s="635"/>
      <c r="M169" s="635"/>
      <c r="N169" s="635"/>
      <c r="O169" s="635"/>
      <c r="P169" s="635"/>
      <c r="Q169" s="635"/>
      <c r="R169" s="635"/>
      <c r="S169" s="635"/>
      <c r="T169" s="635"/>
      <c r="U169" s="635"/>
      <c r="V169" s="635"/>
      <c r="W169" s="635"/>
      <c r="X169" s="635"/>
      <c r="Y169" s="635"/>
      <c r="Z169" s="635"/>
      <c r="AA169" s="635"/>
      <c r="AB169" s="635"/>
      <c r="AC169" s="635"/>
      <c r="AD169" s="635"/>
      <c r="AE169" s="635"/>
      <c r="AF169" s="635"/>
      <c r="AG169" s="641"/>
      <c r="AH169" s="635"/>
      <c r="AI169" s="644"/>
      <c r="AJ169" s="635"/>
      <c r="AK169" s="635"/>
      <c r="AL169" s="635"/>
      <c r="AM169" s="635"/>
      <c r="AN169" s="635"/>
      <c r="AO169" s="645"/>
      <c r="AP169" s="635"/>
      <c r="AQ169" s="635"/>
      <c r="AR169" s="635"/>
    </row>
    <row r="170" ht="12.75" customHeight="1">
      <c r="A170" s="635"/>
      <c r="B170" s="635"/>
      <c r="C170" s="635"/>
      <c r="D170" s="642"/>
      <c r="E170" s="635"/>
      <c r="F170" s="635"/>
      <c r="G170" s="635"/>
      <c r="H170" s="635"/>
      <c r="I170" s="635"/>
      <c r="J170" s="635"/>
      <c r="K170" s="635"/>
      <c r="L170" s="635"/>
      <c r="M170" s="635"/>
      <c r="N170" s="635"/>
      <c r="O170" s="635"/>
      <c r="P170" s="635"/>
      <c r="Q170" s="635"/>
      <c r="R170" s="635"/>
      <c r="S170" s="635"/>
      <c r="T170" s="635"/>
      <c r="U170" s="635"/>
      <c r="V170" s="635"/>
      <c r="W170" s="635"/>
      <c r="X170" s="635"/>
      <c r="Y170" s="635"/>
      <c r="Z170" s="635"/>
      <c r="AA170" s="635"/>
      <c r="AB170" s="635"/>
      <c r="AC170" s="635"/>
      <c r="AD170" s="635"/>
      <c r="AE170" s="635"/>
      <c r="AF170" s="635"/>
      <c r="AG170" s="641"/>
      <c r="AH170" s="635"/>
      <c r="AI170" s="644"/>
      <c r="AJ170" s="635"/>
      <c r="AK170" s="635"/>
      <c r="AL170" s="635"/>
      <c r="AM170" s="635"/>
      <c r="AN170" s="635"/>
      <c r="AO170" s="645"/>
      <c r="AP170" s="635"/>
      <c r="AQ170" s="635"/>
      <c r="AR170" s="635"/>
    </row>
    <row r="171" ht="12.75" customHeight="1">
      <c r="A171" s="635"/>
      <c r="B171" s="635"/>
      <c r="C171" s="635"/>
      <c r="D171" s="642"/>
      <c r="E171" s="635"/>
      <c r="F171" s="635"/>
      <c r="G171" s="635"/>
      <c r="H171" s="635"/>
      <c r="I171" s="635"/>
      <c r="J171" s="635"/>
      <c r="K171" s="635"/>
      <c r="L171" s="635"/>
      <c r="M171" s="635"/>
      <c r="N171" s="635"/>
      <c r="O171" s="635"/>
      <c r="P171" s="635"/>
      <c r="Q171" s="635"/>
      <c r="R171" s="635"/>
      <c r="S171" s="635"/>
      <c r="T171" s="635"/>
      <c r="U171" s="635"/>
      <c r="V171" s="635"/>
      <c r="W171" s="635"/>
      <c r="X171" s="635"/>
      <c r="Y171" s="635"/>
      <c r="Z171" s="635"/>
      <c r="AA171" s="635"/>
      <c r="AB171" s="635"/>
      <c r="AC171" s="635"/>
      <c r="AD171" s="635"/>
      <c r="AE171" s="635"/>
      <c r="AF171" s="635"/>
      <c r="AG171" s="641"/>
      <c r="AH171" s="635"/>
      <c r="AI171" s="644"/>
      <c r="AJ171" s="635"/>
      <c r="AK171" s="635"/>
      <c r="AL171" s="635"/>
      <c r="AM171" s="635"/>
      <c r="AN171" s="635"/>
      <c r="AO171" s="645"/>
      <c r="AP171" s="635"/>
      <c r="AQ171" s="635"/>
      <c r="AR171" s="635"/>
    </row>
    <row r="172" ht="12.75" customHeight="1">
      <c r="A172" s="635"/>
      <c r="B172" s="635"/>
      <c r="C172" s="635"/>
      <c r="D172" s="642"/>
      <c r="E172" s="635"/>
      <c r="F172" s="635"/>
      <c r="G172" s="635"/>
      <c r="H172" s="635"/>
      <c r="I172" s="635"/>
      <c r="J172" s="635"/>
      <c r="K172" s="635"/>
      <c r="L172" s="635"/>
      <c r="M172" s="635"/>
      <c r="N172" s="635"/>
      <c r="O172" s="635"/>
      <c r="P172" s="635"/>
      <c r="Q172" s="635"/>
      <c r="R172" s="635"/>
      <c r="S172" s="635"/>
      <c r="T172" s="635"/>
      <c r="U172" s="635"/>
      <c r="V172" s="635"/>
      <c r="W172" s="635"/>
      <c r="X172" s="635"/>
      <c r="Y172" s="635"/>
      <c r="Z172" s="635"/>
      <c r="AA172" s="635"/>
      <c r="AB172" s="635"/>
      <c r="AC172" s="635"/>
      <c r="AD172" s="635"/>
      <c r="AE172" s="635"/>
      <c r="AF172" s="635"/>
      <c r="AG172" s="641"/>
      <c r="AH172" s="635"/>
      <c r="AI172" s="644"/>
      <c r="AJ172" s="635"/>
      <c r="AK172" s="635"/>
      <c r="AL172" s="635"/>
      <c r="AM172" s="635"/>
      <c r="AN172" s="635"/>
      <c r="AO172" s="645"/>
      <c r="AP172" s="635"/>
      <c r="AQ172" s="635"/>
      <c r="AR172" s="635"/>
    </row>
    <row r="173" ht="12.75" customHeight="1">
      <c r="A173" s="635"/>
      <c r="B173" s="635"/>
      <c r="C173" s="635"/>
      <c r="D173" s="642"/>
      <c r="E173" s="635"/>
      <c r="F173" s="635"/>
      <c r="G173" s="635"/>
      <c r="H173" s="635"/>
      <c r="I173" s="635"/>
      <c r="J173" s="635"/>
      <c r="K173" s="635"/>
      <c r="L173" s="635"/>
      <c r="M173" s="635"/>
      <c r="N173" s="635"/>
      <c r="O173" s="635"/>
      <c r="P173" s="635"/>
      <c r="Q173" s="635"/>
      <c r="R173" s="635"/>
      <c r="S173" s="635"/>
      <c r="T173" s="635"/>
      <c r="U173" s="635"/>
      <c r="V173" s="635"/>
      <c r="W173" s="635"/>
      <c r="X173" s="635"/>
      <c r="Y173" s="635"/>
      <c r="Z173" s="635"/>
      <c r="AA173" s="635"/>
      <c r="AB173" s="635"/>
      <c r="AC173" s="635"/>
      <c r="AD173" s="635"/>
      <c r="AE173" s="635"/>
      <c r="AF173" s="635"/>
      <c r="AG173" s="641"/>
      <c r="AH173" s="635"/>
      <c r="AI173" s="644"/>
      <c r="AJ173" s="635"/>
      <c r="AK173" s="635"/>
      <c r="AL173" s="635"/>
      <c r="AM173" s="635"/>
      <c r="AN173" s="635"/>
      <c r="AO173" s="645"/>
      <c r="AP173" s="635"/>
      <c r="AQ173" s="635"/>
      <c r="AR173" s="635"/>
    </row>
    <row r="174" ht="12.75" customHeight="1">
      <c r="A174" s="635"/>
      <c r="B174" s="635"/>
      <c r="C174" s="635"/>
      <c r="D174" s="642"/>
      <c r="E174" s="635"/>
      <c r="F174" s="635"/>
      <c r="G174" s="635"/>
      <c r="H174" s="635"/>
      <c r="I174" s="635"/>
      <c r="J174" s="635"/>
      <c r="K174" s="635"/>
      <c r="L174" s="635"/>
      <c r="M174" s="635"/>
      <c r="N174" s="635"/>
      <c r="O174" s="635"/>
      <c r="P174" s="635"/>
      <c r="Q174" s="635"/>
      <c r="R174" s="635"/>
      <c r="S174" s="635"/>
      <c r="T174" s="635"/>
      <c r="U174" s="635"/>
      <c r="V174" s="635"/>
      <c r="W174" s="635"/>
      <c r="X174" s="635"/>
      <c r="Y174" s="635"/>
      <c r="Z174" s="635"/>
      <c r="AA174" s="635"/>
      <c r="AB174" s="635"/>
      <c r="AC174" s="635"/>
      <c r="AD174" s="635"/>
      <c r="AE174" s="635"/>
      <c r="AF174" s="635"/>
      <c r="AG174" s="641"/>
      <c r="AH174" s="635"/>
      <c r="AI174" s="644"/>
      <c r="AJ174" s="635"/>
      <c r="AK174" s="635"/>
      <c r="AL174" s="635"/>
      <c r="AM174" s="635"/>
      <c r="AN174" s="635"/>
      <c r="AO174" s="645"/>
      <c r="AP174" s="635"/>
      <c r="AQ174" s="635"/>
      <c r="AR174" s="635"/>
    </row>
    <row r="175" ht="12.75" customHeight="1">
      <c r="A175" s="635"/>
      <c r="B175" s="635"/>
      <c r="C175" s="635"/>
      <c r="D175" s="642"/>
      <c r="E175" s="635"/>
      <c r="F175" s="635"/>
      <c r="G175" s="635"/>
      <c r="H175" s="635"/>
      <c r="I175" s="635"/>
      <c r="J175" s="635"/>
      <c r="K175" s="635"/>
      <c r="L175" s="635"/>
      <c r="M175" s="635"/>
      <c r="N175" s="635"/>
      <c r="O175" s="635"/>
      <c r="P175" s="635"/>
      <c r="Q175" s="635"/>
      <c r="R175" s="635"/>
      <c r="S175" s="635"/>
      <c r="T175" s="635"/>
      <c r="U175" s="635"/>
      <c r="V175" s="635"/>
      <c r="W175" s="635"/>
      <c r="X175" s="635"/>
      <c r="Y175" s="635"/>
      <c r="Z175" s="635"/>
      <c r="AA175" s="635"/>
      <c r="AB175" s="635"/>
      <c r="AC175" s="635"/>
      <c r="AD175" s="635"/>
      <c r="AE175" s="635"/>
      <c r="AF175" s="635"/>
      <c r="AG175" s="641"/>
      <c r="AH175" s="635"/>
      <c r="AI175" s="644"/>
      <c r="AJ175" s="635"/>
      <c r="AK175" s="635"/>
      <c r="AL175" s="635"/>
      <c r="AM175" s="635"/>
      <c r="AN175" s="635"/>
      <c r="AO175" s="645"/>
      <c r="AP175" s="635"/>
      <c r="AQ175" s="635"/>
      <c r="AR175" s="635"/>
    </row>
    <row r="176" ht="12.75" customHeight="1">
      <c r="A176" s="635"/>
      <c r="B176" s="635"/>
      <c r="C176" s="635"/>
      <c r="D176" s="642"/>
      <c r="E176" s="635"/>
      <c r="F176" s="635"/>
      <c r="G176" s="635"/>
      <c r="H176" s="635"/>
      <c r="I176" s="635"/>
      <c r="J176" s="635"/>
      <c r="K176" s="635"/>
      <c r="L176" s="635"/>
      <c r="M176" s="635"/>
      <c r="N176" s="635"/>
      <c r="O176" s="635"/>
      <c r="P176" s="635"/>
      <c r="Q176" s="635"/>
      <c r="R176" s="635"/>
      <c r="S176" s="635"/>
      <c r="T176" s="635"/>
      <c r="U176" s="635"/>
      <c r="V176" s="635"/>
      <c r="W176" s="635"/>
      <c r="X176" s="635"/>
      <c r="Y176" s="635"/>
      <c r="Z176" s="635"/>
      <c r="AA176" s="635"/>
      <c r="AB176" s="635"/>
      <c r="AC176" s="635"/>
      <c r="AD176" s="635"/>
      <c r="AE176" s="635"/>
      <c r="AF176" s="635"/>
      <c r="AG176" s="641"/>
      <c r="AH176" s="635"/>
      <c r="AI176" s="644"/>
      <c r="AJ176" s="635"/>
      <c r="AK176" s="635"/>
      <c r="AL176" s="635"/>
      <c r="AM176" s="635"/>
      <c r="AN176" s="635"/>
      <c r="AO176" s="645"/>
      <c r="AP176" s="635"/>
      <c r="AQ176" s="635"/>
      <c r="AR176" s="635"/>
    </row>
    <row r="177" ht="12.75" customHeight="1">
      <c r="A177" s="635"/>
      <c r="B177" s="635"/>
      <c r="C177" s="635"/>
      <c r="D177" s="642"/>
      <c r="E177" s="635"/>
      <c r="F177" s="635"/>
      <c r="G177" s="635"/>
      <c r="H177" s="635"/>
      <c r="I177" s="635"/>
      <c r="J177" s="635"/>
      <c r="K177" s="635"/>
      <c r="L177" s="635"/>
      <c r="M177" s="635"/>
      <c r="N177" s="635"/>
      <c r="O177" s="635"/>
      <c r="P177" s="635"/>
      <c r="Q177" s="635"/>
      <c r="R177" s="635"/>
      <c r="S177" s="635"/>
      <c r="T177" s="635"/>
      <c r="U177" s="635"/>
      <c r="V177" s="635"/>
      <c r="W177" s="635"/>
      <c r="X177" s="635"/>
      <c r="Y177" s="635"/>
      <c r="Z177" s="635"/>
      <c r="AA177" s="635"/>
      <c r="AB177" s="635"/>
      <c r="AC177" s="635"/>
      <c r="AD177" s="635"/>
      <c r="AE177" s="635"/>
      <c r="AF177" s="635"/>
      <c r="AG177" s="641"/>
      <c r="AH177" s="635"/>
      <c r="AI177" s="644"/>
      <c r="AJ177" s="635"/>
      <c r="AK177" s="635"/>
      <c r="AL177" s="635"/>
      <c r="AM177" s="635"/>
      <c r="AN177" s="635"/>
      <c r="AO177" s="645"/>
      <c r="AP177" s="635"/>
      <c r="AQ177" s="635"/>
      <c r="AR177" s="635"/>
    </row>
    <row r="178" ht="12.75" customHeight="1">
      <c r="A178" s="635"/>
      <c r="B178" s="635"/>
      <c r="C178" s="635"/>
      <c r="D178" s="642"/>
      <c r="E178" s="635"/>
      <c r="F178" s="635"/>
      <c r="G178" s="635"/>
      <c r="H178" s="635"/>
      <c r="I178" s="635"/>
      <c r="J178" s="635"/>
      <c r="K178" s="635"/>
      <c r="L178" s="635"/>
      <c r="M178" s="635"/>
      <c r="N178" s="635"/>
      <c r="O178" s="635"/>
      <c r="P178" s="635"/>
      <c r="Q178" s="635"/>
      <c r="R178" s="635"/>
      <c r="S178" s="635"/>
      <c r="T178" s="635"/>
      <c r="U178" s="635"/>
      <c r="V178" s="635"/>
      <c r="W178" s="635"/>
      <c r="X178" s="635"/>
      <c r="Y178" s="635"/>
      <c r="Z178" s="635"/>
      <c r="AA178" s="635"/>
      <c r="AB178" s="635"/>
      <c r="AC178" s="635"/>
      <c r="AD178" s="635"/>
      <c r="AE178" s="635"/>
      <c r="AF178" s="635"/>
      <c r="AG178" s="641"/>
      <c r="AH178" s="635"/>
      <c r="AI178" s="644"/>
      <c r="AJ178" s="635"/>
      <c r="AK178" s="635"/>
      <c r="AL178" s="635"/>
      <c r="AM178" s="635"/>
      <c r="AN178" s="635"/>
      <c r="AO178" s="645"/>
      <c r="AP178" s="635"/>
      <c r="AQ178" s="635"/>
      <c r="AR178" s="635"/>
    </row>
    <row r="179" ht="12.75" customHeight="1">
      <c r="A179" s="635"/>
      <c r="B179" s="635"/>
      <c r="C179" s="635"/>
      <c r="D179" s="642"/>
      <c r="E179" s="635"/>
      <c r="F179" s="635"/>
      <c r="G179" s="635"/>
      <c r="H179" s="635"/>
      <c r="I179" s="635"/>
      <c r="J179" s="635"/>
      <c r="K179" s="635"/>
      <c r="L179" s="635"/>
      <c r="M179" s="635"/>
      <c r="N179" s="635"/>
      <c r="O179" s="635"/>
      <c r="P179" s="635"/>
      <c r="Q179" s="635"/>
      <c r="R179" s="635"/>
      <c r="S179" s="635"/>
      <c r="T179" s="635"/>
      <c r="U179" s="635"/>
      <c r="V179" s="635"/>
      <c r="W179" s="635"/>
      <c r="X179" s="635"/>
      <c r="Y179" s="635"/>
      <c r="Z179" s="635"/>
      <c r="AA179" s="635"/>
      <c r="AB179" s="635"/>
      <c r="AC179" s="635"/>
      <c r="AD179" s="635"/>
      <c r="AE179" s="635"/>
      <c r="AF179" s="635"/>
      <c r="AG179" s="641"/>
      <c r="AH179" s="635"/>
      <c r="AI179" s="644"/>
      <c r="AJ179" s="635"/>
      <c r="AK179" s="635"/>
      <c r="AL179" s="635"/>
      <c r="AM179" s="635"/>
      <c r="AN179" s="635"/>
      <c r="AO179" s="645"/>
      <c r="AP179" s="635"/>
      <c r="AQ179" s="635"/>
      <c r="AR179" s="635"/>
    </row>
    <row r="180" ht="12.75" customHeight="1">
      <c r="A180" s="635"/>
      <c r="B180" s="635"/>
      <c r="C180" s="635"/>
      <c r="D180" s="642"/>
      <c r="E180" s="635"/>
      <c r="F180" s="635"/>
      <c r="G180" s="635"/>
      <c r="H180" s="635"/>
      <c r="I180" s="635"/>
      <c r="J180" s="635"/>
      <c r="K180" s="635"/>
      <c r="L180" s="635"/>
      <c r="M180" s="635"/>
      <c r="N180" s="635"/>
      <c r="O180" s="635"/>
      <c r="P180" s="635"/>
      <c r="Q180" s="635"/>
      <c r="R180" s="635"/>
      <c r="S180" s="635"/>
      <c r="T180" s="635"/>
      <c r="U180" s="635"/>
      <c r="V180" s="635"/>
      <c r="W180" s="635"/>
      <c r="X180" s="635"/>
      <c r="Y180" s="635"/>
      <c r="Z180" s="635"/>
      <c r="AA180" s="635"/>
      <c r="AB180" s="635"/>
      <c r="AC180" s="635"/>
      <c r="AD180" s="635"/>
      <c r="AE180" s="635"/>
      <c r="AF180" s="635"/>
      <c r="AG180" s="641"/>
      <c r="AH180" s="635"/>
      <c r="AI180" s="644"/>
      <c r="AJ180" s="635"/>
      <c r="AK180" s="635"/>
      <c r="AL180" s="635"/>
      <c r="AM180" s="635"/>
      <c r="AN180" s="635"/>
      <c r="AO180" s="645"/>
      <c r="AP180" s="635"/>
      <c r="AQ180" s="635"/>
      <c r="AR180" s="635"/>
    </row>
    <row r="181" ht="12.75" customHeight="1">
      <c r="A181" s="635"/>
      <c r="B181" s="635"/>
      <c r="C181" s="635"/>
      <c r="D181" s="642"/>
      <c r="E181" s="635"/>
      <c r="F181" s="635"/>
      <c r="G181" s="635"/>
      <c r="H181" s="635"/>
      <c r="I181" s="635"/>
      <c r="J181" s="635"/>
      <c r="K181" s="635"/>
      <c r="L181" s="635"/>
      <c r="M181" s="635"/>
      <c r="N181" s="635"/>
      <c r="O181" s="635"/>
      <c r="P181" s="635"/>
      <c r="Q181" s="635"/>
      <c r="R181" s="635"/>
      <c r="S181" s="635"/>
      <c r="T181" s="635"/>
      <c r="U181" s="635"/>
      <c r="V181" s="635"/>
      <c r="W181" s="635"/>
      <c r="X181" s="635"/>
      <c r="Y181" s="635"/>
      <c r="Z181" s="635"/>
      <c r="AA181" s="635"/>
      <c r="AB181" s="635"/>
      <c r="AC181" s="635"/>
      <c r="AD181" s="635"/>
      <c r="AE181" s="635"/>
      <c r="AF181" s="635"/>
      <c r="AG181" s="641"/>
      <c r="AH181" s="635"/>
      <c r="AI181" s="644"/>
      <c r="AJ181" s="635"/>
      <c r="AK181" s="635"/>
      <c r="AL181" s="635"/>
      <c r="AM181" s="635"/>
      <c r="AN181" s="635"/>
      <c r="AO181" s="645"/>
      <c r="AP181" s="635"/>
      <c r="AQ181" s="635"/>
      <c r="AR181" s="635"/>
    </row>
    <row r="182" ht="12.75" customHeight="1">
      <c r="A182" s="635"/>
      <c r="B182" s="635"/>
      <c r="C182" s="635"/>
      <c r="D182" s="642"/>
      <c r="E182" s="635"/>
      <c r="F182" s="635"/>
      <c r="G182" s="635"/>
      <c r="H182" s="635"/>
      <c r="I182" s="635"/>
      <c r="J182" s="635"/>
      <c r="K182" s="635"/>
      <c r="L182" s="635"/>
      <c r="M182" s="635"/>
      <c r="N182" s="635"/>
      <c r="O182" s="635"/>
      <c r="P182" s="635"/>
      <c r="Q182" s="635"/>
      <c r="R182" s="635"/>
      <c r="S182" s="635"/>
      <c r="T182" s="635"/>
      <c r="U182" s="635"/>
      <c r="V182" s="635"/>
      <c r="W182" s="635"/>
      <c r="X182" s="635"/>
      <c r="Y182" s="635"/>
      <c r="Z182" s="635"/>
      <c r="AA182" s="635"/>
      <c r="AB182" s="635"/>
      <c r="AC182" s="635"/>
      <c r="AD182" s="635"/>
      <c r="AE182" s="635"/>
      <c r="AF182" s="635"/>
      <c r="AG182" s="641"/>
      <c r="AH182" s="635"/>
      <c r="AI182" s="644"/>
      <c r="AJ182" s="635"/>
      <c r="AK182" s="635"/>
      <c r="AL182" s="635"/>
      <c r="AM182" s="635"/>
      <c r="AN182" s="635"/>
      <c r="AO182" s="645"/>
      <c r="AP182" s="635"/>
      <c r="AQ182" s="635"/>
      <c r="AR182" s="635"/>
    </row>
    <row r="183" ht="12.75" customHeight="1">
      <c r="A183" s="635"/>
      <c r="B183" s="635"/>
      <c r="C183" s="635"/>
      <c r="D183" s="642"/>
      <c r="E183" s="635"/>
      <c r="F183" s="635"/>
      <c r="G183" s="635"/>
      <c r="H183" s="635"/>
      <c r="I183" s="635"/>
      <c r="J183" s="635"/>
      <c r="K183" s="635"/>
      <c r="L183" s="635"/>
      <c r="M183" s="635"/>
      <c r="N183" s="635"/>
      <c r="O183" s="635"/>
      <c r="P183" s="635"/>
      <c r="Q183" s="635"/>
      <c r="R183" s="635"/>
      <c r="S183" s="635"/>
      <c r="T183" s="635"/>
      <c r="U183" s="635"/>
      <c r="V183" s="635"/>
      <c r="W183" s="635"/>
      <c r="X183" s="635"/>
      <c r="Y183" s="635"/>
      <c r="Z183" s="635"/>
      <c r="AA183" s="635"/>
      <c r="AB183" s="635"/>
      <c r="AC183" s="635"/>
      <c r="AD183" s="635"/>
      <c r="AE183" s="635"/>
      <c r="AF183" s="635"/>
      <c r="AG183" s="641"/>
      <c r="AH183" s="635"/>
      <c r="AI183" s="644"/>
      <c r="AJ183" s="635"/>
      <c r="AK183" s="635"/>
      <c r="AL183" s="635"/>
      <c r="AM183" s="635"/>
      <c r="AN183" s="635"/>
      <c r="AO183" s="645"/>
      <c r="AP183" s="635"/>
      <c r="AQ183" s="635"/>
      <c r="AR183" s="635"/>
    </row>
    <row r="184" ht="12.75" customHeight="1">
      <c r="A184" s="635"/>
      <c r="B184" s="635"/>
      <c r="C184" s="635"/>
      <c r="D184" s="642"/>
      <c r="E184" s="635"/>
      <c r="F184" s="635"/>
      <c r="G184" s="635"/>
      <c r="H184" s="635"/>
      <c r="I184" s="635"/>
      <c r="J184" s="635"/>
      <c r="K184" s="635"/>
      <c r="L184" s="635"/>
      <c r="M184" s="635"/>
      <c r="N184" s="635"/>
      <c r="O184" s="635"/>
      <c r="P184" s="635"/>
      <c r="Q184" s="635"/>
      <c r="R184" s="635"/>
      <c r="S184" s="635"/>
      <c r="T184" s="635"/>
      <c r="U184" s="635"/>
      <c r="V184" s="635"/>
      <c r="W184" s="635"/>
      <c r="X184" s="635"/>
      <c r="Y184" s="635"/>
      <c r="Z184" s="635"/>
      <c r="AA184" s="635"/>
      <c r="AB184" s="635"/>
      <c r="AC184" s="635"/>
      <c r="AD184" s="635"/>
      <c r="AE184" s="635"/>
      <c r="AF184" s="635"/>
      <c r="AG184" s="641"/>
      <c r="AH184" s="635"/>
      <c r="AI184" s="644"/>
      <c r="AJ184" s="635"/>
      <c r="AK184" s="635"/>
      <c r="AL184" s="635"/>
      <c r="AM184" s="635"/>
      <c r="AN184" s="635"/>
      <c r="AO184" s="645"/>
      <c r="AP184" s="635"/>
      <c r="AQ184" s="635"/>
      <c r="AR184" s="635"/>
    </row>
    <row r="185" ht="12.75" customHeight="1">
      <c r="A185" s="635"/>
      <c r="B185" s="635"/>
      <c r="C185" s="635"/>
      <c r="D185" s="642"/>
      <c r="E185" s="635"/>
      <c r="F185" s="635"/>
      <c r="G185" s="635"/>
      <c r="H185" s="635"/>
      <c r="I185" s="635"/>
      <c r="J185" s="635"/>
      <c r="K185" s="635"/>
      <c r="L185" s="635"/>
      <c r="M185" s="635"/>
      <c r="N185" s="635"/>
      <c r="O185" s="635"/>
      <c r="P185" s="635"/>
      <c r="Q185" s="635"/>
      <c r="R185" s="635"/>
      <c r="S185" s="635"/>
      <c r="T185" s="635"/>
      <c r="U185" s="635"/>
      <c r="V185" s="635"/>
      <c r="W185" s="635"/>
      <c r="X185" s="635"/>
      <c r="Y185" s="635"/>
      <c r="Z185" s="635"/>
      <c r="AA185" s="635"/>
      <c r="AB185" s="635"/>
      <c r="AC185" s="635"/>
      <c r="AD185" s="635"/>
      <c r="AE185" s="635"/>
      <c r="AF185" s="635"/>
      <c r="AG185" s="641"/>
      <c r="AH185" s="635"/>
      <c r="AI185" s="644"/>
      <c r="AJ185" s="635"/>
      <c r="AK185" s="635"/>
      <c r="AL185" s="635"/>
      <c r="AM185" s="635"/>
      <c r="AN185" s="635"/>
      <c r="AO185" s="645"/>
      <c r="AP185" s="635"/>
      <c r="AQ185" s="635"/>
      <c r="AR185" s="635"/>
    </row>
    <row r="186" ht="12.75" customHeight="1">
      <c r="A186" s="635"/>
      <c r="B186" s="635"/>
      <c r="C186" s="635"/>
      <c r="D186" s="642"/>
      <c r="E186" s="635"/>
      <c r="F186" s="635"/>
      <c r="G186" s="635"/>
      <c r="H186" s="635"/>
      <c r="I186" s="635"/>
      <c r="J186" s="635"/>
      <c r="K186" s="635"/>
      <c r="L186" s="635"/>
      <c r="M186" s="635"/>
      <c r="N186" s="635"/>
      <c r="O186" s="635"/>
      <c r="P186" s="635"/>
      <c r="Q186" s="635"/>
      <c r="R186" s="635"/>
      <c r="S186" s="635"/>
      <c r="T186" s="635"/>
      <c r="U186" s="635"/>
      <c r="V186" s="635"/>
      <c r="W186" s="635"/>
      <c r="X186" s="635"/>
      <c r="Y186" s="635"/>
      <c r="Z186" s="635"/>
      <c r="AA186" s="635"/>
      <c r="AB186" s="635"/>
      <c r="AC186" s="635"/>
      <c r="AD186" s="635"/>
      <c r="AE186" s="635"/>
      <c r="AF186" s="635"/>
      <c r="AG186" s="641"/>
      <c r="AH186" s="635"/>
      <c r="AI186" s="644"/>
      <c r="AJ186" s="635"/>
      <c r="AK186" s="635"/>
      <c r="AL186" s="635"/>
      <c r="AM186" s="635"/>
      <c r="AN186" s="635"/>
      <c r="AO186" s="645"/>
      <c r="AP186" s="635"/>
      <c r="AQ186" s="635"/>
      <c r="AR186" s="635"/>
    </row>
    <row r="187" ht="12.75" customHeight="1">
      <c r="A187" s="635"/>
      <c r="B187" s="635"/>
      <c r="C187" s="635"/>
      <c r="D187" s="642"/>
      <c r="E187" s="635"/>
      <c r="F187" s="635"/>
      <c r="G187" s="635"/>
      <c r="H187" s="635"/>
      <c r="I187" s="635"/>
      <c r="J187" s="635"/>
      <c r="K187" s="635"/>
      <c r="L187" s="635"/>
      <c r="M187" s="635"/>
      <c r="N187" s="635"/>
      <c r="O187" s="635"/>
      <c r="P187" s="635"/>
      <c r="Q187" s="635"/>
      <c r="R187" s="635"/>
      <c r="S187" s="635"/>
      <c r="T187" s="635"/>
      <c r="U187" s="635"/>
      <c r="V187" s="635"/>
      <c r="W187" s="635"/>
      <c r="X187" s="635"/>
      <c r="Y187" s="635"/>
      <c r="Z187" s="635"/>
      <c r="AA187" s="635"/>
      <c r="AB187" s="635"/>
      <c r="AC187" s="635"/>
      <c r="AD187" s="635"/>
      <c r="AE187" s="635"/>
      <c r="AF187" s="635"/>
      <c r="AG187" s="641"/>
      <c r="AH187" s="635"/>
      <c r="AI187" s="644"/>
      <c r="AJ187" s="635"/>
      <c r="AK187" s="635"/>
      <c r="AL187" s="635"/>
      <c r="AM187" s="635"/>
      <c r="AN187" s="635"/>
      <c r="AO187" s="645"/>
      <c r="AP187" s="635"/>
      <c r="AQ187" s="635"/>
      <c r="AR187" s="635"/>
    </row>
    <row r="188" ht="12.75" customHeight="1">
      <c r="A188" s="635"/>
      <c r="B188" s="635"/>
      <c r="C188" s="635"/>
      <c r="D188" s="642"/>
      <c r="E188" s="635"/>
      <c r="F188" s="635"/>
      <c r="G188" s="635"/>
      <c r="H188" s="635"/>
      <c r="I188" s="635"/>
      <c r="J188" s="635"/>
      <c r="K188" s="635"/>
      <c r="L188" s="635"/>
      <c r="M188" s="635"/>
      <c r="N188" s="635"/>
      <c r="O188" s="635"/>
      <c r="P188" s="635"/>
      <c r="Q188" s="635"/>
      <c r="R188" s="635"/>
      <c r="S188" s="635"/>
      <c r="T188" s="635"/>
      <c r="U188" s="635"/>
      <c r="V188" s="635"/>
      <c r="W188" s="635"/>
      <c r="X188" s="635"/>
      <c r="Y188" s="635"/>
      <c r="Z188" s="635"/>
      <c r="AA188" s="635"/>
      <c r="AB188" s="635"/>
      <c r="AC188" s="635"/>
      <c r="AD188" s="635"/>
      <c r="AE188" s="635"/>
      <c r="AF188" s="635"/>
      <c r="AG188" s="641"/>
      <c r="AH188" s="635"/>
      <c r="AI188" s="644"/>
      <c r="AJ188" s="635"/>
      <c r="AK188" s="635"/>
      <c r="AL188" s="635"/>
      <c r="AM188" s="635"/>
      <c r="AN188" s="635"/>
      <c r="AO188" s="645"/>
      <c r="AP188" s="635"/>
      <c r="AQ188" s="635"/>
      <c r="AR188" s="635"/>
    </row>
    <row r="189" ht="12.75" customHeight="1">
      <c r="A189" s="635"/>
      <c r="B189" s="635"/>
      <c r="C189" s="635"/>
      <c r="D189" s="642"/>
      <c r="E189" s="635"/>
      <c r="F189" s="635"/>
      <c r="G189" s="635"/>
      <c r="H189" s="635"/>
      <c r="I189" s="635"/>
      <c r="J189" s="635"/>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41"/>
      <c r="AH189" s="635"/>
      <c r="AI189" s="644"/>
      <c r="AJ189" s="635"/>
      <c r="AK189" s="635"/>
      <c r="AL189" s="635"/>
      <c r="AM189" s="635"/>
      <c r="AN189" s="635"/>
      <c r="AO189" s="645"/>
      <c r="AP189" s="635"/>
      <c r="AQ189" s="635"/>
      <c r="AR189" s="635"/>
    </row>
    <row r="190" ht="12.75" customHeight="1">
      <c r="A190" s="635"/>
      <c r="B190" s="635"/>
      <c r="C190" s="635"/>
      <c r="D190" s="642"/>
      <c r="E190" s="635"/>
      <c r="F190" s="635"/>
      <c r="G190" s="635"/>
      <c r="H190" s="635"/>
      <c r="I190" s="635"/>
      <c r="J190" s="635"/>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41"/>
      <c r="AH190" s="635"/>
      <c r="AI190" s="644"/>
      <c r="AJ190" s="635"/>
      <c r="AK190" s="635"/>
      <c r="AL190" s="635"/>
      <c r="AM190" s="635"/>
      <c r="AN190" s="635"/>
      <c r="AO190" s="645"/>
      <c r="AP190" s="635"/>
      <c r="AQ190" s="635"/>
      <c r="AR190" s="635"/>
    </row>
    <row r="191" ht="12.75" customHeight="1">
      <c r="A191" s="635"/>
      <c r="B191" s="635"/>
      <c r="C191" s="635"/>
      <c r="D191" s="642"/>
      <c r="E191" s="635"/>
      <c r="F191" s="635"/>
      <c r="G191" s="635"/>
      <c r="H191" s="635"/>
      <c r="I191" s="635"/>
      <c r="J191" s="635"/>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41"/>
      <c r="AH191" s="635"/>
      <c r="AI191" s="644"/>
      <c r="AJ191" s="635"/>
      <c r="AK191" s="635"/>
      <c r="AL191" s="635"/>
      <c r="AM191" s="635"/>
      <c r="AN191" s="635"/>
      <c r="AO191" s="645"/>
      <c r="AP191" s="635"/>
      <c r="AQ191" s="635"/>
      <c r="AR191" s="635"/>
    </row>
    <row r="192" ht="12.75" customHeight="1">
      <c r="A192" s="635"/>
      <c r="B192" s="635"/>
      <c r="C192" s="635"/>
      <c r="D192" s="642"/>
      <c r="E192" s="635"/>
      <c r="F192" s="635"/>
      <c r="G192" s="635"/>
      <c r="H192" s="635"/>
      <c r="I192" s="635"/>
      <c r="J192" s="635"/>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41"/>
      <c r="AH192" s="635"/>
      <c r="AI192" s="644"/>
      <c r="AJ192" s="635"/>
      <c r="AK192" s="635"/>
      <c r="AL192" s="635"/>
      <c r="AM192" s="635"/>
      <c r="AN192" s="635"/>
      <c r="AO192" s="645"/>
      <c r="AP192" s="635"/>
      <c r="AQ192" s="635"/>
      <c r="AR192" s="635"/>
    </row>
    <row r="193" ht="12.75" customHeight="1">
      <c r="A193" s="635"/>
      <c r="B193" s="635"/>
      <c r="C193" s="635"/>
      <c r="D193" s="642"/>
      <c r="E193" s="635"/>
      <c r="F193" s="635"/>
      <c r="G193" s="635"/>
      <c r="H193" s="635"/>
      <c r="I193" s="635"/>
      <c r="J193" s="635"/>
      <c r="K193" s="635"/>
      <c r="L193" s="635"/>
      <c r="M193" s="635"/>
      <c r="N193" s="635"/>
      <c r="O193" s="635"/>
      <c r="P193" s="635"/>
      <c r="Q193" s="635"/>
      <c r="R193" s="635"/>
      <c r="S193" s="635"/>
      <c r="T193" s="635"/>
      <c r="U193" s="635"/>
      <c r="V193" s="635"/>
      <c r="W193" s="635"/>
      <c r="X193" s="635"/>
      <c r="Y193" s="635"/>
      <c r="Z193" s="635"/>
      <c r="AA193" s="635"/>
      <c r="AB193" s="635"/>
      <c r="AC193" s="635"/>
      <c r="AD193" s="635"/>
      <c r="AE193" s="635"/>
      <c r="AF193" s="635"/>
      <c r="AG193" s="641"/>
      <c r="AH193" s="635"/>
      <c r="AI193" s="644"/>
      <c r="AJ193" s="635"/>
      <c r="AK193" s="635"/>
      <c r="AL193" s="635"/>
      <c r="AM193" s="635"/>
      <c r="AN193" s="635"/>
      <c r="AO193" s="645"/>
      <c r="AP193" s="635"/>
      <c r="AQ193" s="635"/>
      <c r="AR193" s="635"/>
    </row>
    <row r="194" ht="12.75" customHeight="1">
      <c r="A194" s="635"/>
      <c r="B194" s="635"/>
      <c r="C194" s="635"/>
      <c r="D194" s="642"/>
      <c r="E194" s="635"/>
      <c r="F194" s="635"/>
      <c r="G194" s="635"/>
      <c r="H194" s="635"/>
      <c r="I194" s="635"/>
      <c r="J194" s="635"/>
      <c r="K194" s="635"/>
      <c r="L194" s="635"/>
      <c r="M194" s="635"/>
      <c r="N194" s="635"/>
      <c r="O194" s="635"/>
      <c r="P194" s="635"/>
      <c r="Q194" s="635"/>
      <c r="R194" s="635"/>
      <c r="S194" s="635"/>
      <c r="T194" s="635"/>
      <c r="U194" s="635"/>
      <c r="V194" s="635"/>
      <c r="W194" s="635"/>
      <c r="X194" s="635"/>
      <c r="Y194" s="635"/>
      <c r="Z194" s="635"/>
      <c r="AA194" s="635"/>
      <c r="AB194" s="635"/>
      <c r="AC194" s="635"/>
      <c r="AD194" s="635"/>
      <c r="AE194" s="635"/>
      <c r="AF194" s="635"/>
      <c r="AG194" s="641"/>
      <c r="AH194" s="635"/>
      <c r="AI194" s="644"/>
      <c r="AJ194" s="635"/>
      <c r="AK194" s="635"/>
      <c r="AL194" s="635"/>
      <c r="AM194" s="635"/>
      <c r="AN194" s="635"/>
      <c r="AO194" s="645"/>
      <c r="AP194" s="635"/>
      <c r="AQ194" s="635"/>
      <c r="AR194" s="635"/>
    </row>
    <row r="195" ht="12.75" customHeight="1">
      <c r="A195" s="635"/>
      <c r="B195" s="635"/>
      <c r="C195" s="635"/>
      <c r="D195" s="642"/>
      <c r="E195" s="635"/>
      <c r="F195" s="635"/>
      <c r="G195" s="635"/>
      <c r="H195" s="635"/>
      <c r="I195" s="635"/>
      <c r="J195" s="635"/>
      <c r="K195" s="635"/>
      <c r="L195" s="635"/>
      <c r="M195" s="635"/>
      <c r="N195" s="635"/>
      <c r="O195" s="635"/>
      <c r="P195" s="635"/>
      <c r="Q195" s="635"/>
      <c r="R195" s="635"/>
      <c r="S195" s="635"/>
      <c r="T195" s="635"/>
      <c r="U195" s="635"/>
      <c r="V195" s="635"/>
      <c r="W195" s="635"/>
      <c r="X195" s="635"/>
      <c r="Y195" s="635"/>
      <c r="Z195" s="635"/>
      <c r="AA195" s="635"/>
      <c r="AB195" s="635"/>
      <c r="AC195" s="635"/>
      <c r="AD195" s="635"/>
      <c r="AE195" s="635"/>
      <c r="AF195" s="635"/>
      <c r="AG195" s="641"/>
      <c r="AH195" s="635"/>
      <c r="AI195" s="644"/>
      <c r="AJ195" s="635"/>
      <c r="AK195" s="635"/>
      <c r="AL195" s="635"/>
      <c r="AM195" s="635"/>
      <c r="AN195" s="635"/>
      <c r="AO195" s="645"/>
      <c r="AP195" s="635"/>
      <c r="AQ195" s="635"/>
      <c r="AR195" s="635"/>
    </row>
    <row r="196" ht="12.75" customHeight="1">
      <c r="A196" s="635"/>
      <c r="B196" s="635"/>
      <c r="C196" s="635"/>
      <c r="D196" s="642"/>
      <c r="E196" s="635"/>
      <c r="F196" s="635"/>
      <c r="G196" s="635"/>
      <c r="H196" s="635"/>
      <c r="I196" s="635"/>
      <c r="J196" s="635"/>
      <c r="K196" s="635"/>
      <c r="L196" s="635"/>
      <c r="M196" s="635"/>
      <c r="N196" s="635"/>
      <c r="O196" s="635"/>
      <c r="P196" s="635"/>
      <c r="Q196" s="635"/>
      <c r="R196" s="635"/>
      <c r="S196" s="635"/>
      <c r="T196" s="635"/>
      <c r="U196" s="635"/>
      <c r="V196" s="635"/>
      <c r="W196" s="635"/>
      <c r="X196" s="635"/>
      <c r="Y196" s="635"/>
      <c r="Z196" s="635"/>
      <c r="AA196" s="635"/>
      <c r="AB196" s="635"/>
      <c r="AC196" s="635"/>
      <c r="AD196" s="635"/>
      <c r="AE196" s="635"/>
      <c r="AF196" s="635"/>
      <c r="AG196" s="641"/>
      <c r="AH196" s="635"/>
      <c r="AI196" s="644"/>
      <c r="AJ196" s="635"/>
      <c r="AK196" s="635"/>
      <c r="AL196" s="635"/>
      <c r="AM196" s="635"/>
      <c r="AN196" s="635"/>
      <c r="AO196" s="645"/>
      <c r="AP196" s="635"/>
      <c r="AQ196" s="635"/>
      <c r="AR196" s="635"/>
    </row>
    <row r="197" ht="12.75" customHeight="1">
      <c r="A197" s="635"/>
      <c r="B197" s="635"/>
      <c r="C197" s="635"/>
      <c r="D197" s="642"/>
      <c r="E197" s="635"/>
      <c r="F197" s="635"/>
      <c r="G197" s="635"/>
      <c r="H197" s="635"/>
      <c r="I197" s="635"/>
      <c r="J197" s="635"/>
      <c r="K197" s="635"/>
      <c r="L197" s="635"/>
      <c r="M197" s="635"/>
      <c r="N197" s="635"/>
      <c r="O197" s="635"/>
      <c r="P197" s="635"/>
      <c r="Q197" s="635"/>
      <c r="R197" s="635"/>
      <c r="S197" s="635"/>
      <c r="T197" s="635"/>
      <c r="U197" s="635"/>
      <c r="V197" s="635"/>
      <c r="W197" s="635"/>
      <c r="X197" s="635"/>
      <c r="Y197" s="635"/>
      <c r="Z197" s="635"/>
      <c r="AA197" s="635"/>
      <c r="AB197" s="635"/>
      <c r="AC197" s="635"/>
      <c r="AD197" s="635"/>
      <c r="AE197" s="635"/>
      <c r="AF197" s="635"/>
      <c r="AG197" s="641"/>
      <c r="AH197" s="635"/>
      <c r="AI197" s="644"/>
      <c r="AJ197" s="635"/>
      <c r="AK197" s="635"/>
      <c r="AL197" s="635"/>
      <c r="AM197" s="635"/>
      <c r="AN197" s="635"/>
      <c r="AO197" s="645"/>
      <c r="AP197" s="635"/>
      <c r="AQ197" s="635"/>
      <c r="AR197" s="635"/>
    </row>
    <row r="198" ht="12.75" customHeight="1">
      <c r="A198" s="635"/>
      <c r="B198" s="635"/>
      <c r="C198" s="635"/>
      <c r="D198" s="642"/>
      <c r="E198" s="635"/>
      <c r="F198" s="635"/>
      <c r="G198" s="635"/>
      <c r="H198" s="635"/>
      <c r="I198" s="635"/>
      <c r="J198" s="635"/>
      <c r="K198" s="635"/>
      <c r="L198" s="635"/>
      <c r="M198" s="635"/>
      <c r="N198" s="635"/>
      <c r="O198" s="635"/>
      <c r="P198" s="635"/>
      <c r="Q198" s="635"/>
      <c r="R198" s="635"/>
      <c r="S198" s="635"/>
      <c r="T198" s="635"/>
      <c r="U198" s="635"/>
      <c r="V198" s="635"/>
      <c r="W198" s="635"/>
      <c r="X198" s="635"/>
      <c r="Y198" s="635"/>
      <c r="Z198" s="635"/>
      <c r="AA198" s="635"/>
      <c r="AB198" s="635"/>
      <c r="AC198" s="635"/>
      <c r="AD198" s="635"/>
      <c r="AE198" s="635"/>
      <c r="AF198" s="635"/>
      <c r="AG198" s="641"/>
      <c r="AH198" s="635"/>
      <c r="AI198" s="644"/>
      <c r="AJ198" s="635"/>
      <c r="AK198" s="635"/>
      <c r="AL198" s="635"/>
      <c r="AM198" s="635"/>
      <c r="AN198" s="635"/>
      <c r="AO198" s="645"/>
      <c r="AP198" s="635"/>
      <c r="AQ198" s="635"/>
      <c r="AR198" s="635"/>
    </row>
    <row r="199" ht="12.75" customHeight="1">
      <c r="A199" s="635"/>
      <c r="B199" s="635"/>
      <c r="C199" s="635"/>
      <c r="D199" s="642"/>
      <c r="E199" s="635"/>
      <c r="F199" s="635"/>
      <c r="G199" s="635"/>
      <c r="H199" s="635"/>
      <c r="I199" s="635"/>
      <c r="J199" s="635"/>
      <c r="K199" s="635"/>
      <c r="L199" s="635"/>
      <c r="M199" s="635"/>
      <c r="N199" s="635"/>
      <c r="O199" s="635"/>
      <c r="P199" s="635"/>
      <c r="Q199" s="635"/>
      <c r="R199" s="635"/>
      <c r="S199" s="635"/>
      <c r="T199" s="635"/>
      <c r="U199" s="635"/>
      <c r="V199" s="635"/>
      <c r="W199" s="635"/>
      <c r="X199" s="635"/>
      <c r="Y199" s="635"/>
      <c r="Z199" s="635"/>
      <c r="AA199" s="635"/>
      <c r="AB199" s="635"/>
      <c r="AC199" s="635"/>
      <c r="AD199" s="635"/>
      <c r="AE199" s="635"/>
      <c r="AF199" s="635"/>
      <c r="AG199" s="641"/>
      <c r="AH199" s="635"/>
      <c r="AI199" s="644"/>
      <c r="AJ199" s="635"/>
      <c r="AK199" s="635"/>
      <c r="AL199" s="635"/>
      <c r="AM199" s="635"/>
      <c r="AN199" s="635"/>
      <c r="AO199" s="645"/>
      <c r="AP199" s="635"/>
      <c r="AQ199" s="635"/>
      <c r="AR199" s="635"/>
    </row>
    <row r="200" ht="12.75" customHeight="1">
      <c r="A200" s="635"/>
      <c r="B200" s="635"/>
      <c r="C200" s="635"/>
      <c r="D200" s="642"/>
      <c r="E200" s="635"/>
      <c r="F200" s="635"/>
      <c r="G200" s="635"/>
      <c r="H200" s="635"/>
      <c r="I200" s="635"/>
      <c r="J200" s="635"/>
      <c r="K200" s="635"/>
      <c r="L200" s="635"/>
      <c r="M200" s="635"/>
      <c r="N200" s="635"/>
      <c r="O200" s="635"/>
      <c r="P200" s="635"/>
      <c r="Q200" s="635"/>
      <c r="R200" s="635"/>
      <c r="S200" s="635"/>
      <c r="T200" s="635"/>
      <c r="U200" s="635"/>
      <c r="V200" s="635"/>
      <c r="W200" s="635"/>
      <c r="X200" s="635"/>
      <c r="Y200" s="635"/>
      <c r="Z200" s="635"/>
      <c r="AA200" s="635"/>
      <c r="AB200" s="635"/>
      <c r="AC200" s="635"/>
      <c r="AD200" s="635"/>
      <c r="AE200" s="635"/>
      <c r="AF200" s="635"/>
      <c r="AG200" s="641"/>
      <c r="AH200" s="635"/>
      <c r="AI200" s="644"/>
      <c r="AJ200" s="635"/>
      <c r="AK200" s="635"/>
      <c r="AL200" s="635"/>
      <c r="AM200" s="635"/>
      <c r="AN200" s="635"/>
      <c r="AO200" s="645"/>
      <c r="AP200" s="635"/>
      <c r="AQ200" s="635"/>
      <c r="AR200" s="635"/>
    </row>
    <row r="201" ht="12.75" customHeight="1">
      <c r="A201" s="635"/>
      <c r="B201" s="635"/>
      <c r="C201" s="635"/>
      <c r="D201" s="642"/>
      <c r="E201" s="635"/>
      <c r="F201" s="635"/>
      <c r="G201" s="635"/>
      <c r="H201" s="635"/>
      <c r="I201" s="635"/>
      <c r="J201" s="635"/>
      <c r="K201" s="635"/>
      <c r="L201" s="635"/>
      <c r="M201" s="635"/>
      <c r="N201" s="635"/>
      <c r="O201" s="635"/>
      <c r="P201" s="635"/>
      <c r="Q201" s="635"/>
      <c r="R201" s="635"/>
      <c r="S201" s="635"/>
      <c r="T201" s="635"/>
      <c r="U201" s="635"/>
      <c r="V201" s="635"/>
      <c r="W201" s="635"/>
      <c r="X201" s="635"/>
      <c r="Y201" s="635"/>
      <c r="Z201" s="635"/>
      <c r="AA201" s="635"/>
      <c r="AB201" s="635"/>
      <c r="AC201" s="635"/>
      <c r="AD201" s="635"/>
      <c r="AE201" s="635"/>
      <c r="AF201" s="635"/>
      <c r="AG201" s="641"/>
      <c r="AH201" s="635"/>
      <c r="AI201" s="644"/>
      <c r="AJ201" s="635"/>
      <c r="AK201" s="635"/>
      <c r="AL201" s="635"/>
      <c r="AM201" s="635"/>
      <c r="AN201" s="635"/>
      <c r="AO201" s="645"/>
      <c r="AP201" s="635"/>
      <c r="AQ201" s="635"/>
      <c r="AR201" s="635"/>
    </row>
    <row r="202" ht="12.75" customHeight="1">
      <c r="A202" s="635"/>
      <c r="B202" s="635"/>
      <c r="C202" s="635"/>
      <c r="D202" s="642"/>
      <c r="E202" s="635"/>
      <c r="F202" s="635"/>
      <c r="G202" s="635"/>
      <c r="H202" s="635"/>
      <c r="I202" s="635"/>
      <c r="J202" s="635"/>
      <c r="K202" s="635"/>
      <c r="L202" s="635"/>
      <c r="M202" s="635"/>
      <c r="N202" s="635"/>
      <c r="O202" s="635"/>
      <c r="P202" s="635"/>
      <c r="Q202" s="635"/>
      <c r="R202" s="635"/>
      <c r="S202" s="635"/>
      <c r="T202" s="635"/>
      <c r="U202" s="635"/>
      <c r="V202" s="635"/>
      <c r="W202" s="635"/>
      <c r="X202" s="635"/>
      <c r="Y202" s="635"/>
      <c r="Z202" s="635"/>
      <c r="AA202" s="635"/>
      <c r="AB202" s="635"/>
      <c r="AC202" s="635"/>
      <c r="AD202" s="635"/>
      <c r="AE202" s="635"/>
      <c r="AF202" s="635"/>
      <c r="AG202" s="641"/>
      <c r="AH202" s="635"/>
      <c r="AI202" s="644"/>
      <c r="AJ202" s="635"/>
      <c r="AK202" s="635"/>
      <c r="AL202" s="635"/>
      <c r="AM202" s="635"/>
      <c r="AN202" s="635"/>
      <c r="AO202" s="645"/>
      <c r="AP202" s="635"/>
      <c r="AQ202" s="635"/>
      <c r="AR202" s="635"/>
    </row>
    <row r="203" ht="12.75" customHeight="1">
      <c r="A203" s="635"/>
      <c r="B203" s="635"/>
      <c r="C203" s="635"/>
      <c r="D203" s="642"/>
      <c r="E203" s="635"/>
      <c r="F203" s="635"/>
      <c r="G203" s="635"/>
      <c r="H203" s="635"/>
      <c r="I203" s="635"/>
      <c r="J203" s="635"/>
      <c r="K203" s="635"/>
      <c r="L203" s="635"/>
      <c r="M203" s="635"/>
      <c r="N203" s="635"/>
      <c r="O203" s="635"/>
      <c r="P203" s="635"/>
      <c r="Q203" s="635"/>
      <c r="R203" s="635"/>
      <c r="S203" s="635"/>
      <c r="T203" s="635"/>
      <c r="U203" s="635"/>
      <c r="V203" s="635"/>
      <c r="W203" s="635"/>
      <c r="X203" s="635"/>
      <c r="Y203" s="635"/>
      <c r="Z203" s="635"/>
      <c r="AA203" s="635"/>
      <c r="AB203" s="635"/>
      <c r="AC203" s="635"/>
      <c r="AD203" s="635"/>
      <c r="AE203" s="635"/>
      <c r="AF203" s="635"/>
      <c r="AG203" s="641"/>
      <c r="AH203" s="635"/>
      <c r="AI203" s="644"/>
      <c r="AJ203" s="635"/>
      <c r="AK203" s="635"/>
      <c r="AL203" s="635"/>
      <c r="AM203" s="635"/>
      <c r="AN203" s="635"/>
      <c r="AO203" s="645"/>
      <c r="AP203" s="635"/>
      <c r="AQ203" s="635"/>
      <c r="AR203" s="635"/>
    </row>
    <row r="204" ht="12.75" customHeight="1">
      <c r="A204" s="635"/>
      <c r="B204" s="635"/>
      <c r="C204" s="635"/>
      <c r="D204" s="642"/>
      <c r="E204" s="635"/>
      <c r="F204" s="635"/>
      <c r="G204" s="635"/>
      <c r="H204" s="635"/>
      <c r="I204" s="635"/>
      <c r="J204" s="635"/>
      <c r="K204" s="635"/>
      <c r="L204" s="635"/>
      <c r="M204" s="635"/>
      <c r="N204" s="635"/>
      <c r="O204" s="635"/>
      <c r="P204" s="635"/>
      <c r="Q204" s="635"/>
      <c r="R204" s="635"/>
      <c r="S204" s="635"/>
      <c r="T204" s="635"/>
      <c r="U204" s="635"/>
      <c r="V204" s="635"/>
      <c r="W204" s="635"/>
      <c r="X204" s="635"/>
      <c r="Y204" s="635"/>
      <c r="Z204" s="635"/>
      <c r="AA204" s="635"/>
      <c r="AB204" s="635"/>
      <c r="AC204" s="635"/>
      <c r="AD204" s="635"/>
      <c r="AE204" s="635"/>
      <c r="AF204" s="635"/>
      <c r="AG204" s="641"/>
      <c r="AH204" s="635"/>
      <c r="AI204" s="644"/>
      <c r="AJ204" s="635"/>
      <c r="AK204" s="635"/>
      <c r="AL204" s="635"/>
      <c r="AM204" s="635"/>
      <c r="AN204" s="635"/>
      <c r="AO204" s="645"/>
      <c r="AP204" s="635"/>
      <c r="AQ204" s="635"/>
      <c r="AR204" s="635"/>
    </row>
    <row r="205" ht="12.75" customHeight="1">
      <c r="A205" s="635"/>
      <c r="B205" s="635"/>
      <c r="C205" s="635"/>
      <c r="D205" s="642"/>
      <c r="E205" s="635"/>
      <c r="F205" s="635"/>
      <c r="G205" s="635"/>
      <c r="H205" s="635"/>
      <c r="I205" s="635"/>
      <c r="J205" s="635"/>
      <c r="K205" s="635"/>
      <c r="L205" s="635"/>
      <c r="M205" s="635"/>
      <c r="N205" s="635"/>
      <c r="O205" s="635"/>
      <c r="P205" s="635"/>
      <c r="Q205" s="635"/>
      <c r="R205" s="635"/>
      <c r="S205" s="635"/>
      <c r="T205" s="635"/>
      <c r="U205" s="635"/>
      <c r="V205" s="635"/>
      <c r="W205" s="635"/>
      <c r="X205" s="635"/>
      <c r="Y205" s="635"/>
      <c r="Z205" s="635"/>
      <c r="AA205" s="635"/>
      <c r="AB205" s="635"/>
      <c r="AC205" s="635"/>
      <c r="AD205" s="635"/>
      <c r="AE205" s="635"/>
      <c r="AF205" s="635"/>
      <c r="AG205" s="641"/>
      <c r="AH205" s="635"/>
      <c r="AI205" s="644"/>
      <c r="AJ205" s="635"/>
      <c r="AK205" s="635"/>
      <c r="AL205" s="635"/>
      <c r="AM205" s="635"/>
      <c r="AN205" s="635"/>
      <c r="AO205" s="645"/>
      <c r="AP205" s="635"/>
      <c r="AQ205" s="635"/>
      <c r="AR205" s="635"/>
    </row>
    <row r="206" ht="12.75" customHeight="1">
      <c r="A206" s="635"/>
      <c r="B206" s="635"/>
      <c r="C206" s="635"/>
      <c r="D206" s="642"/>
      <c r="E206" s="635"/>
      <c r="F206" s="635"/>
      <c r="G206" s="635"/>
      <c r="H206" s="635"/>
      <c r="I206" s="635"/>
      <c r="J206" s="635"/>
      <c r="K206" s="635"/>
      <c r="L206" s="635"/>
      <c r="M206" s="635"/>
      <c r="N206" s="635"/>
      <c r="O206" s="635"/>
      <c r="P206" s="635"/>
      <c r="Q206" s="635"/>
      <c r="R206" s="635"/>
      <c r="S206" s="635"/>
      <c r="T206" s="635"/>
      <c r="U206" s="635"/>
      <c r="V206" s="635"/>
      <c r="W206" s="635"/>
      <c r="X206" s="635"/>
      <c r="Y206" s="635"/>
      <c r="Z206" s="635"/>
      <c r="AA206" s="635"/>
      <c r="AB206" s="635"/>
      <c r="AC206" s="635"/>
      <c r="AD206" s="635"/>
      <c r="AE206" s="635"/>
      <c r="AF206" s="635"/>
      <c r="AG206" s="641"/>
      <c r="AH206" s="635"/>
      <c r="AI206" s="644"/>
      <c r="AJ206" s="635"/>
      <c r="AK206" s="635"/>
      <c r="AL206" s="635"/>
      <c r="AM206" s="635"/>
      <c r="AN206" s="635"/>
      <c r="AO206" s="645"/>
      <c r="AP206" s="635"/>
      <c r="AQ206" s="635"/>
      <c r="AR206" s="635"/>
    </row>
    <row r="207" ht="12.75" customHeight="1">
      <c r="A207" s="635"/>
      <c r="B207" s="635"/>
      <c r="C207" s="635"/>
      <c r="D207" s="642"/>
      <c r="E207" s="635"/>
      <c r="F207" s="635"/>
      <c r="G207" s="635"/>
      <c r="H207" s="635"/>
      <c r="I207" s="635"/>
      <c r="J207" s="635"/>
      <c r="K207" s="635"/>
      <c r="L207" s="635"/>
      <c r="M207" s="635"/>
      <c r="N207" s="635"/>
      <c r="O207" s="635"/>
      <c r="P207" s="635"/>
      <c r="Q207" s="635"/>
      <c r="R207" s="635"/>
      <c r="S207" s="635"/>
      <c r="T207" s="635"/>
      <c r="U207" s="635"/>
      <c r="V207" s="635"/>
      <c r="W207" s="635"/>
      <c r="X207" s="635"/>
      <c r="Y207" s="635"/>
      <c r="Z207" s="635"/>
      <c r="AA207" s="635"/>
      <c r="AB207" s="635"/>
      <c r="AC207" s="635"/>
      <c r="AD207" s="635"/>
      <c r="AE207" s="635"/>
      <c r="AF207" s="635"/>
      <c r="AG207" s="641"/>
      <c r="AH207" s="635"/>
      <c r="AI207" s="644"/>
      <c r="AJ207" s="635"/>
      <c r="AK207" s="635"/>
      <c r="AL207" s="635"/>
      <c r="AM207" s="635"/>
      <c r="AN207" s="635"/>
      <c r="AO207" s="645"/>
      <c r="AP207" s="635"/>
      <c r="AQ207" s="635"/>
      <c r="AR207" s="635"/>
    </row>
    <row r="208" ht="12.75" customHeight="1">
      <c r="A208" s="635"/>
      <c r="B208" s="635"/>
      <c r="C208" s="635"/>
      <c r="D208" s="642"/>
      <c r="E208" s="635"/>
      <c r="F208" s="635"/>
      <c r="G208" s="635"/>
      <c r="H208" s="635"/>
      <c r="I208" s="635"/>
      <c r="J208" s="635"/>
      <c r="K208" s="635"/>
      <c r="L208" s="635"/>
      <c r="M208" s="635"/>
      <c r="N208" s="635"/>
      <c r="O208" s="635"/>
      <c r="P208" s="635"/>
      <c r="Q208" s="635"/>
      <c r="R208" s="635"/>
      <c r="S208" s="635"/>
      <c r="T208" s="635"/>
      <c r="U208" s="635"/>
      <c r="V208" s="635"/>
      <c r="W208" s="635"/>
      <c r="X208" s="635"/>
      <c r="Y208" s="635"/>
      <c r="Z208" s="635"/>
      <c r="AA208" s="635"/>
      <c r="AB208" s="635"/>
      <c r="AC208" s="635"/>
      <c r="AD208" s="635"/>
      <c r="AE208" s="635"/>
      <c r="AF208" s="635"/>
      <c r="AG208" s="641"/>
      <c r="AH208" s="635"/>
      <c r="AI208" s="644"/>
      <c r="AJ208" s="635"/>
      <c r="AK208" s="635"/>
      <c r="AL208" s="635"/>
      <c r="AM208" s="635"/>
      <c r="AN208" s="635"/>
      <c r="AO208" s="645"/>
      <c r="AP208" s="635"/>
      <c r="AQ208" s="635"/>
      <c r="AR208" s="635"/>
    </row>
    <row r="209" ht="12.75" customHeight="1">
      <c r="A209" s="635"/>
      <c r="B209" s="635"/>
      <c r="C209" s="635"/>
      <c r="D209" s="642"/>
      <c r="E209" s="635"/>
      <c r="F209" s="635"/>
      <c r="G209" s="635"/>
      <c r="H209" s="635"/>
      <c r="I209" s="635"/>
      <c r="J209" s="635"/>
      <c r="K209" s="635"/>
      <c r="L209" s="635"/>
      <c r="M209" s="635"/>
      <c r="N209" s="635"/>
      <c r="O209" s="635"/>
      <c r="P209" s="635"/>
      <c r="Q209" s="635"/>
      <c r="R209" s="635"/>
      <c r="S209" s="635"/>
      <c r="T209" s="635"/>
      <c r="U209" s="635"/>
      <c r="V209" s="635"/>
      <c r="W209" s="635"/>
      <c r="X209" s="635"/>
      <c r="Y209" s="635"/>
      <c r="Z209" s="635"/>
      <c r="AA209" s="635"/>
      <c r="AB209" s="635"/>
      <c r="AC209" s="635"/>
      <c r="AD209" s="635"/>
      <c r="AE209" s="635"/>
      <c r="AF209" s="635"/>
      <c r="AG209" s="641"/>
      <c r="AH209" s="635"/>
      <c r="AI209" s="644"/>
      <c r="AJ209" s="635"/>
      <c r="AK209" s="635"/>
      <c r="AL209" s="635"/>
      <c r="AM209" s="635"/>
      <c r="AN209" s="635"/>
      <c r="AO209" s="645"/>
      <c r="AP209" s="635"/>
      <c r="AQ209" s="635"/>
      <c r="AR209" s="635"/>
    </row>
    <row r="210" ht="12.75" customHeight="1">
      <c r="A210" s="635"/>
      <c r="B210" s="635"/>
      <c r="C210" s="635"/>
      <c r="D210" s="642"/>
      <c r="E210" s="635"/>
      <c r="F210" s="635"/>
      <c r="G210" s="635"/>
      <c r="H210" s="635"/>
      <c r="I210" s="635"/>
      <c r="J210" s="635"/>
      <c r="K210" s="635"/>
      <c r="L210" s="635"/>
      <c r="M210" s="635"/>
      <c r="N210" s="635"/>
      <c r="O210" s="635"/>
      <c r="P210" s="635"/>
      <c r="Q210" s="635"/>
      <c r="R210" s="635"/>
      <c r="S210" s="635"/>
      <c r="T210" s="635"/>
      <c r="U210" s="635"/>
      <c r="V210" s="635"/>
      <c r="W210" s="635"/>
      <c r="X210" s="635"/>
      <c r="Y210" s="635"/>
      <c r="Z210" s="635"/>
      <c r="AA210" s="635"/>
      <c r="AB210" s="635"/>
      <c r="AC210" s="635"/>
      <c r="AD210" s="635"/>
      <c r="AE210" s="635"/>
      <c r="AF210" s="635"/>
      <c r="AG210" s="641"/>
      <c r="AH210" s="635"/>
      <c r="AI210" s="644"/>
      <c r="AJ210" s="635"/>
      <c r="AK210" s="635"/>
      <c r="AL210" s="635"/>
      <c r="AM210" s="635"/>
      <c r="AN210" s="635"/>
      <c r="AO210" s="645"/>
      <c r="AP210" s="635"/>
      <c r="AQ210" s="635"/>
      <c r="AR210" s="635"/>
    </row>
    <row r="211" ht="12.75" customHeight="1">
      <c r="A211" s="635"/>
      <c r="B211" s="635"/>
      <c r="C211" s="635"/>
      <c r="D211" s="642"/>
      <c r="E211" s="635"/>
      <c r="F211" s="635"/>
      <c r="G211" s="635"/>
      <c r="H211" s="635"/>
      <c r="I211" s="635"/>
      <c r="J211" s="635"/>
      <c r="K211" s="635"/>
      <c r="L211" s="635"/>
      <c r="M211" s="635"/>
      <c r="N211" s="635"/>
      <c r="O211" s="635"/>
      <c r="P211" s="635"/>
      <c r="Q211" s="635"/>
      <c r="R211" s="635"/>
      <c r="S211" s="635"/>
      <c r="T211" s="635"/>
      <c r="U211" s="635"/>
      <c r="V211" s="635"/>
      <c r="W211" s="635"/>
      <c r="X211" s="635"/>
      <c r="Y211" s="635"/>
      <c r="Z211" s="635"/>
      <c r="AA211" s="635"/>
      <c r="AB211" s="635"/>
      <c r="AC211" s="635"/>
      <c r="AD211" s="635"/>
      <c r="AE211" s="635"/>
      <c r="AF211" s="635"/>
      <c r="AG211" s="641"/>
      <c r="AH211" s="635"/>
      <c r="AI211" s="644"/>
      <c r="AJ211" s="635"/>
      <c r="AK211" s="635"/>
      <c r="AL211" s="635"/>
      <c r="AM211" s="635"/>
      <c r="AN211" s="635"/>
      <c r="AO211" s="645"/>
      <c r="AP211" s="635"/>
      <c r="AQ211" s="635"/>
      <c r="AR211" s="635"/>
    </row>
    <row r="212" ht="12.75" customHeight="1">
      <c r="A212" s="635"/>
      <c r="B212" s="635"/>
      <c r="C212" s="635"/>
      <c r="D212" s="642"/>
      <c r="E212" s="635"/>
      <c r="F212" s="635"/>
      <c r="G212" s="635"/>
      <c r="H212" s="635"/>
      <c r="I212" s="635"/>
      <c r="J212" s="635"/>
      <c r="K212" s="635"/>
      <c r="L212" s="635"/>
      <c r="M212" s="635"/>
      <c r="N212" s="635"/>
      <c r="O212" s="635"/>
      <c r="P212" s="635"/>
      <c r="Q212" s="635"/>
      <c r="R212" s="635"/>
      <c r="S212" s="635"/>
      <c r="T212" s="635"/>
      <c r="U212" s="635"/>
      <c r="V212" s="635"/>
      <c r="W212" s="635"/>
      <c r="X212" s="635"/>
      <c r="Y212" s="635"/>
      <c r="Z212" s="635"/>
      <c r="AA212" s="635"/>
      <c r="AB212" s="635"/>
      <c r="AC212" s="635"/>
      <c r="AD212" s="635"/>
      <c r="AE212" s="635"/>
      <c r="AF212" s="635"/>
      <c r="AG212" s="641"/>
      <c r="AH212" s="635"/>
      <c r="AI212" s="644"/>
      <c r="AJ212" s="635"/>
      <c r="AK212" s="635"/>
      <c r="AL212" s="635"/>
      <c r="AM212" s="635"/>
      <c r="AN212" s="635"/>
      <c r="AO212" s="645"/>
      <c r="AP212" s="635"/>
      <c r="AQ212" s="635"/>
      <c r="AR212" s="635"/>
    </row>
    <row r="213" ht="12.75" customHeight="1">
      <c r="A213" s="635"/>
      <c r="B213" s="635"/>
      <c r="C213" s="635"/>
      <c r="D213" s="642"/>
      <c r="E213" s="635"/>
      <c r="F213" s="635"/>
      <c r="G213" s="635"/>
      <c r="H213" s="635"/>
      <c r="I213" s="635"/>
      <c r="J213" s="635"/>
      <c r="K213" s="635"/>
      <c r="L213" s="635"/>
      <c r="M213" s="635"/>
      <c r="N213" s="635"/>
      <c r="O213" s="635"/>
      <c r="P213" s="635"/>
      <c r="Q213" s="635"/>
      <c r="R213" s="635"/>
      <c r="S213" s="635"/>
      <c r="T213" s="635"/>
      <c r="U213" s="635"/>
      <c r="V213" s="635"/>
      <c r="W213" s="635"/>
      <c r="X213" s="635"/>
      <c r="Y213" s="635"/>
      <c r="Z213" s="635"/>
      <c r="AA213" s="635"/>
      <c r="AB213" s="635"/>
      <c r="AC213" s="635"/>
      <c r="AD213" s="635"/>
      <c r="AE213" s="635"/>
      <c r="AF213" s="635"/>
      <c r="AG213" s="641"/>
      <c r="AH213" s="635"/>
      <c r="AI213" s="644"/>
      <c r="AJ213" s="635"/>
      <c r="AK213" s="635"/>
      <c r="AL213" s="635"/>
      <c r="AM213" s="635"/>
      <c r="AN213" s="635"/>
      <c r="AO213" s="645"/>
      <c r="AP213" s="635"/>
      <c r="AQ213" s="635"/>
      <c r="AR213" s="635"/>
    </row>
    <row r="214" ht="12.75" customHeight="1">
      <c r="A214" s="635"/>
      <c r="B214" s="635"/>
      <c r="C214" s="635"/>
      <c r="D214" s="642"/>
      <c r="E214" s="635"/>
      <c r="F214" s="635"/>
      <c r="G214" s="635"/>
      <c r="H214" s="635"/>
      <c r="I214" s="635"/>
      <c r="J214" s="635"/>
      <c r="K214" s="635"/>
      <c r="L214" s="635"/>
      <c r="M214" s="635"/>
      <c r="N214" s="635"/>
      <c r="O214" s="635"/>
      <c r="P214" s="635"/>
      <c r="Q214" s="635"/>
      <c r="R214" s="635"/>
      <c r="S214" s="635"/>
      <c r="T214" s="635"/>
      <c r="U214" s="635"/>
      <c r="V214" s="635"/>
      <c r="W214" s="635"/>
      <c r="X214" s="635"/>
      <c r="Y214" s="635"/>
      <c r="Z214" s="635"/>
      <c r="AA214" s="635"/>
      <c r="AB214" s="635"/>
      <c r="AC214" s="635"/>
      <c r="AD214" s="635"/>
      <c r="AE214" s="635"/>
      <c r="AF214" s="635"/>
      <c r="AG214" s="641"/>
      <c r="AH214" s="635"/>
      <c r="AI214" s="644"/>
      <c r="AJ214" s="635"/>
      <c r="AK214" s="635"/>
      <c r="AL214" s="635"/>
      <c r="AM214" s="635"/>
      <c r="AN214" s="635"/>
      <c r="AO214" s="645"/>
      <c r="AP214" s="635"/>
      <c r="AQ214" s="635"/>
      <c r="AR214" s="635"/>
    </row>
    <row r="215" ht="12.75" customHeight="1">
      <c r="A215" s="635"/>
      <c r="B215" s="635"/>
      <c r="C215" s="635"/>
      <c r="D215" s="642"/>
      <c r="E215" s="635"/>
      <c r="F215" s="635"/>
      <c r="G215" s="635"/>
      <c r="H215" s="635"/>
      <c r="I215" s="635"/>
      <c r="J215" s="635"/>
      <c r="K215" s="635"/>
      <c r="L215" s="635"/>
      <c r="M215" s="635"/>
      <c r="N215" s="635"/>
      <c r="O215" s="635"/>
      <c r="P215" s="635"/>
      <c r="Q215" s="635"/>
      <c r="R215" s="635"/>
      <c r="S215" s="635"/>
      <c r="T215" s="635"/>
      <c r="U215" s="635"/>
      <c r="V215" s="635"/>
      <c r="W215" s="635"/>
      <c r="X215" s="635"/>
      <c r="Y215" s="635"/>
      <c r="Z215" s="635"/>
      <c r="AA215" s="635"/>
      <c r="AB215" s="635"/>
      <c r="AC215" s="635"/>
      <c r="AD215" s="635"/>
      <c r="AE215" s="635"/>
      <c r="AF215" s="635"/>
      <c r="AG215" s="641"/>
      <c r="AH215" s="635"/>
      <c r="AI215" s="644"/>
      <c r="AJ215" s="635"/>
      <c r="AK215" s="635"/>
      <c r="AL215" s="635"/>
      <c r="AM215" s="635"/>
      <c r="AN215" s="635"/>
      <c r="AO215" s="645"/>
      <c r="AP215" s="635"/>
      <c r="AQ215" s="635"/>
      <c r="AR215" s="635"/>
    </row>
    <row r="216" ht="12.75" customHeight="1">
      <c r="A216" s="635"/>
      <c r="B216" s="635"/>
      <c r="C216" s="635"/>
      <c r="D216" s="642"/>
      <c r="E216" s="635"/>
      <c r="F216" s="635"/>
      <c r="G216" s="635"/>
      <c r="H216" s="635"/>
      <c r="I216" s="635"/>
      <c r="J216" s="635"/>
      <c r="K216" s="635"/>
      <c r="L216" s="635"/>
      <c r="M216" s="635"/>
      <c r="N216" s="635"/>
      <c r="O216" s="635"/>
      <c r="P216" s="635"/>
      <c r="Q216" s="635"/>
      <c r="R216" s="635"/>
      <c r="S216" s="635"/>
      <c r="T216" s="635"/>
      <c r="U216" s="635"/>
      <c r="V216" s="635"/>
      <c r="W216" s="635"/>
      <c r="X216" s="635"/>
      <c r="Y216" s="635"/>
      <c r="Z216" s="635"/>
      <c r="AA216" s="635"/>
      <c r="AB216" s="635"/>
      <c r="AC216" s="635"/>
      <c r="AD216" s="635"/>
      <c r="AE216" s="635"/>
      <c r="AF216" s="635"/>
      <c r="AG216" s="641"/>
      <c r="AH216" s="635"/>
      <c r="AI216" s="644"/>
      <c r="AJ216" s="635"/>
      <c r="AK216" s="635"/>
      <c r="AL216" s="635"/>
      <c r="AM216" s="635"/>
      <c r="AN216" s="635"/>
      <c r="AO216" s="645"/>
      <c r="AP216" s="635"/>
      <c r="AQ216" s="635"/>
      <c r="AR216" s="635"/>
    </row>
    <row r="217" ht="12.75" customHeight="1">
      <c r="A217" s="635"/>
      <c r="B217" s="635"/>
      <c r="C217" s="635"/>
      <c r="D217" s="642"/>
      <c r="E217" s="635"/>
      <c r="F217" s="635"/>
      <c r="G217" s="635"/>
      <c r="H217" s="635"/>
      <c r="I217" s="635"/>
      <c r="J217" s="635"/>
      <c r="K217" s="635"/>
      <c r="L217" s="635"/>
      <c r="M217" s="635"/>
      <c r="N217" s="635"/>
      <c r="O217" s="635"/>
      <c r="P217" s="635"/>
      <c r="Q217" s="635"/>
      <c r="R217" s="635"/>
      <c r="S217" s="635"/>
      <c r="T217" s="635"/>
      <c r="U217" s="635"/>
      <c r="V217" s="635"/>
      <c r="W217" s="635"/>
      <c r="X217" s="635"/>
      <c r="Y217" s="635"/>
      <c r="Z217" s="635"/>
      <c r="AA217" s="635"/>
      <c r="AB217" s="635"/>
      <c r="AC217" s="635"/>
      <c r="AD217" s="635"/>
      <c r="AE217" s="635"/>
      <c r="AF217" s="635"/>
      <c r="AG217" s="641"/>
      <c r="AH217" s="635"/>
      <c r="AI217" s="644"/>
      <c r="AJ217" s="635"/>
      <c r="AK217" s="635"/>
      <c r="AL217" s="635"/>
      <c r="AM217" s="635"/>
      <c r="AN217" s="635"/>
      <c r="AO217" s="645"/>
      <c r="AP217" s="635"/>
      <c r="AQ217" s="635"/>
      <c r="AR217" s="635"/>
    </row>
    <row r="218" ht="12.75" customHeight="1">
      <c r="A218" s="635"/>
      <c r="B218" s="635"/>
      <c r="C218" s="635"/>
      <c r="D218" s="642"/>
      <c r="E218" s="635"/>
      <c r="F218" s="635"/>
      <c r="G218" s="635"/>
      <c r="H218" s="635"/>
      <c r="I218" s="635"/>
      <c r="J218" s="635"/>
      <c r="K218" s="635"/>
      <c r="L218" s="635"/>
      <c r="M218" s="635"/>
      <c r="N218" s="635"/>
      <c r="O218" s="635"/>
      <c r="P218" s="635"/>
      <c r="Q218" s="635"/>
      <c r="R218" s="635"/>
      <c r="S218" s="635"/>
      <c r="T218" s="635"/>
      <c r="U218" s="635"/>
      <c r="V218" s="635"/>
      <c r="W218" s="635"/>
      <c r="X218" s="635"/>
      <c r="Y218" s="635"/>
      <c r="Z218" s="635"/>
      <c r="AA218" s="635"/>
      <c r="AB218" s="635"/>
      <c r="AC218" s="635"/>
      <c r="AD218" s="635"/>
      <c r="AE218" s="635"/>
      <c r="AF218" s="635"/>
      <c r="AG218" s="641"/>
      <c r="AH218" s="635"/>
      <c r="AI218" s="644"/>
      <c r="AJ218" s="635"/>
      <c r="AK218" s="635"/>
      <c r="AL218" s="635"/>
      <c r="AM218" s="635"/>
      <c r="AN218" s="635"/>
      <c r="AO218" s="645"/>
      <c r="AP218" s="635"/>
      <c r="AQ218" s="635"/>
      <c r="AR218" s="635"/>
    </row>
    <row r="219" ht="12.75" customHeight="1">
      <c r="A219" s="635"/>
      <c r="B219" s="635"/>
      <c r="C219" s="635"/>
      <c r="D219" s="642"/>
      <c r="E219" s="635"/>
      <c r="F219" s="635"/>
      <c r="G219" s="635"/>
      <c r="H219" s="635"/>
      <c r="I219" s="635"/>
      <c r="J219" s="635"/>
      <c r="K219" s="635"/>
      <c r="L219" s="635"/>
      <c r="M219" s="635"/>
      <c r="N219" s="635"/>
      <c r="O219" s="635"/>
      <c r="P219" s="635"/>
      <c r="Q219" s="635"/>
      <c r="R219" s="635"/>
      <c r="S219" s="635"/>
      <c r="T219" s="635"/>
      <c r="U219" s="635"/>
      <c r="V219" s="635"/>
      <c r="W219" s="635"/>
      <c r="X219" s="635"/>
      <c r="Y219" s="635"/>
      <c r="Z219" s="635"/>
      <c r="AA219" s="635"/>
      <c r="AB219" s="635"/>
      <c r="AC219" s="635"/>
      <c r="AD219" s="635"/>
      <c r="AE219" s="635"/>
      <c r="AF219" s="635"/>
      <c r="AG219" s="641"/>
      <c r="AH219" s="635"/>
      <c r="AI219" s="644"/>
      <c r="AJ219" s="635"/>
      <c r="AK219" s="635"/>
      <c r="AL219" s="635"/>
      <c r="AM219" s="635"/>
      <c r="AN219" s="635"/>
      <c r="AO219" s="645"/>
      <c r="AP219" s="635"/>
      <c r="AQ219" s="635"/>
      <c r="AR219" s="635"/>
    </row>
    <row r="220" ht="12.75" customHeight="1">
      <c r="A220" s="635"/>
      <c r="B220" s="635"/>
      <c r="C220" s="635"/>
      <c r="D220" s="642"/>
      <c r="E220" s="635"/>
      <c r="F220" s="635"/>
      <c r="G220" s="635"/>
      <c r="H220" s="635"/>
      <c r="I220" s="635"/>
      <c r="J220" s="635"/>
      <c r="K220" s="635"/>
      <c r="L220" s="635"/>
      <c r="M220" s="635"/>
      <c r="N220" s="635"/>
      <c r="O220" s="635"/>
      <c r="P220" s="635"/>
      <c r="Q220" s="635"/>
      <c r="R220" s="635"/>
      <c r="S220" s="635"/>
      <c r="T220" s="635"/>
      <c r="U220" s="635"/>
      <c r="V220" s="635"/>
      <c r="W220" s="635"/>
      <c r="X220" s="635"/>
      <c r="Y220" s="635"/>
      <c r="Z220" s="635"/>
      <c r="AA220" s="635"/>
      <c r="AB220" s="635"/>
      <c r="AC220" s="635"/>
      <c r="AD220" s="635"/>
      <c r="AE220" s="635"/>
      <c r="AF220" s="635"/>
      <c r="AG220" s="641"/>
      <c r="AH220" s="635"/>
      <c r="AI220" s="644"/>
      <c r="AJ220" s="635"/>
      <c r="AK220" s="635"/>
      <c r="AL220" s="635"/>
      <c r="AM220" s="635"/>
      <c r="AN220" s="635"/>
      <c r="AO220" s="645"/>
      <c r="AP220" s="635"/>
      <c r="AQ220" s="635"/>
      <c r="AR220" s="635"/>
    </row>
    <row r="221" ht="12.75" customHeight="1">
      <c r="A221" s="635"/>
      <c r="B221" s="635"/>
      <c r="C221" s="635"/>
      <c r="D221" s="642"/>
      <c r="E221" s="635"/>
      <c r="F221" s="635"/>
      <c r="G221" s="635"/>
      <c r="H221" s="635"/>
      <c r="I221" s="635"/>
      <c r="J221" s="635"/>
      <c r="K221" s="635"/>
      <c r="L221" s="635"/>
      <c r="M221" s="635"/>
      <c r="N221" s="635"/>
      <c r="O221" s="635"/>
      <c r="P221" s="635"/>
      <c r="Q221" s="635"/>
      <c r="R221" s="635"/>
      <c r="S221" s="635"/>
      <c r="T221" s="635"/>
      <c r="U221" s="635"/>
      <c r="V221" s="635"/>
      <c r="W221" s="635"/>
      <c r="X221" s="635"/>
      <c r="Y221" s="635"/>
      <c r="Z221" s="635"/>
      <c r="AA221" s="635"/>
      <c r="AB221" s="635"/>
      <c r="AC221" s="635"/>
      <c r="AD221" s="635"/>
      <c r="AE221" s="635"/>
      <c r="AF221" s="635"/>
      <c r="AG221" s="641"/>
      <c r="AH221" s="635"/>
      <c r="AI221" s="644"/>
      <c r="AJ221" s="635"/>
      <c r="AK221" s="635"/>
      <c r="AL221" s="635"/>
      <c r="AM221" s="635"/>
      <c r="AN221" s="635"/>
      <c r="AO221" s="645"/>
      <c r="AP221" s="635"/>
      <c r="AQ221" s="635"/>
      <c r="AR221" s="635"/>
    </row>
    <row r="222" ht="12.75" customHeight="1">
      <c r="A222" s="635"/>
      <c r="B222" s="635"/>
      <c r="C222" s="635"/>
      <c r="D222" s="642"/>
      <c r="E222" s="635"/>
      <c r="F222" s="635"/>
      <c r="G222" s="635"/>
      <c r="H222" s="635"/>
      <c r="I222" s="635"/>
      <c r="J222" s="635"/>
      <c r="K222" s="635"/>
      <c r="L222" s="635"/>
      <c r="M222" s="635"/>
      <c r="N222" s="635"/>
      <c r="O222" s="635"/>
      <c r="P222" s="635"/>
      <c r="Q222" s="635"/>
      <c r="R222" s="635"/>
      <c r="S222" s="635"/>
      <c r="T222" s="635"/>
      <c r="U222" s="635"/>
      <c r="V222" s="635"/>
      <c r="W222" s="635"/>
      <c r="X222" s="635"/>
      <c r="Y222" s="635"/>
      <c r="Z222" s="635"/>
      <c r="AA222" s="635"/>
      <c r="AB222" s="635"/>
      <c r="AC222" s="635"/>
      <c r="AD222" s="635"/>
      <c r="AE222" s="635"/>
      <c r="AF222" s="635"/>
      <c r="AG222" s="641"/>
      <c r="AH222" s="635"/>
      <c r="AI222" s="644"/>
      <c r="AJ222" s="635"/>
      <c r="AK222" s="635"/>
      <c r="AL222" s="635"/>
      <c r="AM222" s="635"/>
      <c r="AN222" s="635"/>
      <c r="AO222" s="645"/>
      <c r="AP222" s="635"/>
      <c r="AQ222" s="635"/>
      <c r="AR222" s="635"/>
    </row>
    <row r="223" ht="12.75" customHeight="1">
      <c r="A223" s="635"/>
      <c r="B223" s="635"/>
      <c r="C223" s="635"/>
      <c r="D223" s="642"/>
      <c r="E223" s="635"/>
      <c r="F223" s="635"/>
      <c r="G223" s="635"/>
      <c r="H223" s="635"/>
      <c r="I223" s="635"/>
      <c r="J223" s="635"/>
      <c r="K223" s="635"/>
      <c r="L223" s="635"/>
      <c r="M223" s="635"/>
      <c r="N223" s="635"/>
      <c r="O223" s="635"/>
      <c r="P223" s="635"/>
      <c r="Q223" s="635"/>
      <c r="R223" s="635"/>
      <c r="S223" s="635"/>
      <c r="T223" s="635"/>
      <c r="U223" s="635"/>
      <c r="V223" s="635"/>
      <c r="W223" s="635"/>
      <c r="X223" s="635"/>
      <c r="Y223" s="635"/>
      <c r="Z223" s="635"/>
      <c r="AA223" s="635"/>
      <c r="AB223" s="635"/>
      <c r="AC223" s="635"/>
      <c r="AD223" s="635"/>
      <c r="AE223" s="635"/>
      <c r="AF223" s="635"/>
      <c r="AG223" s="641"/>
      <c r="AH223" s="635"/>
      <c r="AI223" s="644"/>
      <c r="AJ223" s="635"/>
      <c r="AK223" s="635"/>
      <c r="AL223" s="635"/>
      <c r="AM223" s="635"/>
      <c r="AN223" s="635"/>
      <c r="AO223" s="645"/>
      <c r="AP223" s="635"/>
      <c r="AQ223" s="635"/>
      <c r="AR223" s="635"/>
    </row>
    <row r="224" ht="12.75" customHeight="1">
      <c r="A224" s="635"/>
      <c r="B224" s="635"/>
      <c r="C224" s="635"/>
      <c r="D224" s="642"/>
      <c r="E224" s="635"/>
      <c r="F224" s="635"/>
      <c r="G224" s="635"/>
      <c r="H224" s="635"/>
      <c r="I224" s="635"/>
      <c r="J224" s="635"/>
      <c r="K224" s="635"/>
      <c r="L224" s="635"/>
      <c r="M224" s="635"/>
      <c r="N224" s="635"/>
      <c r="O224" s="635"/>
      <c r="P224" s="635"/>
      <c r="Q224" s="635"/>
      <c r="R224" s="635"/>
      <c r="S224" s="635"/>
      <c r="T224" s="635"/>
      <c r="U224" s="635"/>
      <c r="V224" s="635"/>
      <c r="W224" s="635"/>
      <c r="X224" s="635"/>
      <c r="Y224" s="635"/>
      <c r="Z224" s="635"/>
      <c r="AA224" s="635"/>
      <c r="AB224" s="635"/>
      <c r="AC224" s="635"/>
      <c r="AD224" s="635"/>
      <c r="AE224" s="635"/>
      <c r="AF224" s="635"/>
      <c r="AG224" s="641"/>
      <c r="AH224" s="635"/>
      <c r="AI224" s="644"/>
      <c r="AJ224" s="635"/>
      <c r="AK224" s="635"/>
      <c r="AL224" s="635"/>
      <c r="AM224" s="635"/>
      <c r="AN224" s="635"/>
      <c r="AO224" s="645"/>
      <c r="AP224" s="635"/>
      <c r="AQ224" s="635"/>
      <c r="AR224" s="635"/>
    </row>
    <row r="225" ht="12.75" customHeight="1">
      <c r="A225" s="635"/>
      <c r="B225" s="635"/>
      <c r="C225" s="635"/>
      <c r="D225" s="642"/>
      <c r="E225" s="635"/>
      <c r="F225" s="635"/>
      <c r="G225" s="635"/>
      <c r="H225" s="635"/>
      <c r="I225" s="635"/>
      <c r="J225" s="635"/>
      <c r="K225" s="635"/>
      <c r="L225" s="635"/>
      <c r="M225" s="635"/>
      <c r="N225" s="635"/>
      <c r="O225" s="635"/>
      <c r="P225" s="635"/>
      <c r="Q225" s="635"/>
      <c r="R225" s="635"/>
      <c r="S225" s="635"/>
      <c r="T225" s="635"/>
      <c r="U225" s="635"/>
      <c r="V225" s="635"/>
      <c r="W225" s="635"/>
      <c r="X225" s="635"/>
      <c r="Y225" s="635"/>
      <c r="Z225" s="635"/>
      <c r="AA225" s="635"/>
      <c r="AB225" s="635"/>
      <c r="AC225" s="635"/>
      <c r="AD225" s="635"/>
      <c r="AE225" s="635"/>
      <c r="AF225" s="635"/>
      <c r="AG225" s="641"/>
      <c r="AH225" s="635"/>
      <c r="AI225" s="644"/>
      <c r="AJ225" s="635"/>
      <c r="AK225" s="635"/>
      <c r="AL225" s="635"/>
      <c r="AM225" s="635"/>
      <c r="AN225" s="635"/>
      <c r="AO225" s="645"/>
      <c r="AP225" s="635"/>
      <c r="AQ225" s="635"/>
      <c r="AR225" s="635"/>
    </row>
    <row r="226" ht="12.75" customHeight="1">
      <c r="A226" s="635"/>
      <c r="B226" s="635"/>
      <c r="C226" s="635"/>
      <c r="D226" s="642"/>
      <c r="E226" s="635"/>
      <c r="F226" s="635"/>
      <c r="G226" s="635"/>
      <c r="H226" s="635"/>
      <c r="I226" s="635"/>
      <c r="J226" s="635"/>
      <c r="K226" s="635"/>
      <c r="L226" s="635"/>
      <c r="M226" s="635"/>
      <c r="N226" s="635"/>
      <c r="O226" s="635"/>
      <c r="P226" s="635"/>
      <c r="Q226" s="635"/>
      <c r="R226" s="635"/>
      <c r="S226" s="635"/>
      <c r="T226" s="635"/>
      <c r="U226" s="635"/>
      <c r="V226" s="635"/>
      <c r="W226" s="635"/>
      <c r="X226" s="635"/>
      <c r="Y226" s="635"/>
      <c r="Z226" s="635"/>
      <c r="AA226" s="635"/>
      <c r="AB226" s="635"/>
      <c r="AC226" s="635"/>
      <c r="AD226" s="635"/>
      <c r="AE226" s="635"/>
      <c r="AF226" s="635"/>
      <c r="AG226" s="641"/>
      <c r="AH226" s="635"/>
      <c r="AI226" s="644"/>
      <c r="AJ226" s="635"/>
      <c r="AK226" s="635"/>
      <c r="AL226" s="635"/>
      <c r="AM226" s="635"/>
      <c r="AN226" s="635"/>
      <c r="AO226" s="645"/>
      <c r="AP226" s="635"/>
      <c r="AQ226" s="635"/>
      <c r="AR226" s="635"/>
    </row>
    <row r="227" ht="12.75" customHeight="1">
      <c r="A227" s="635"/>
      <c r="B227" s="635"/>
      <c r="C227" s="635"/>
      <c r="D227" s="642"/>
      <c r="E227" s="635"/>
      <c r="F227" s="635"/>
      <c r="G227" s="635"/>
      <c r="H227" s="635"/>
      <c r="I227" s="635"/>
      <c r="J227" s="635"/>
      <c r="K227" s="635"/>
      <c r="L227" s="635"/>
      <c r="M227" s="635"/>
      <c r="N227" s="635"/>
      <c r="O227" s="635"/>
      <c r="P227" s="635"/>
      <c r="Q227" s="635"/>
      <c r="R227" s="635"/>
      <c r="S227" s="635"/>
      <c r="T227" s="635"/>
      <c r="U227" s="635"/>
      <c r="V227" s="635"/>
      <c r="W227" s="635"/>
      <c r="X227" s="635"/>
      <c r="Y227" s="635"/>
      <c r="Z227" s="635"/>
      <c r="AA227" s="635"/>
      <c r="AB227" s="635"/>
      <c r="AC227" s="635"/>
      <c r="AD227" s="635"/>
      <c r="AE227" s="635"/>
      <c r="AF227" s="635"/>
      <c r="AG227" s="641"/>
      <c r="AH227" s="635"/>
      <c r="AI227" s="644"/>
      <c r="AJ227" s="635"/>
      <c r="AK227" s="635"/>
      <c r="AL227" s="635"/>
      <c r="AM227" s="635"/>
      <c r="AN227" s="635"/>
      <c r="AO227" s="645"/>
      <c r="AP227" s="635"/>
      <c r="AQ227" s="635"/>
      <c r="AR227" s="635"/>
    </row>
    <row r="228" ht="12.75" customHeight="1">
      <c r="A228" s="635"/>
      <c r="B228" s="635"/>
      <c r="C228" s="635"/>
      <c r="D228" s="642"/>
      <c r="E228" s="635"/>
      <c r="F228" s="635"/>
      <c r="G228" s="635"/>
      <c r="H228" s="635"/>
      <c r="I228" s="635"/>
      <c r="J228" s="635"/>
      <c r="K228" s="635"/>
      <c r="L228" s="635"/>
      <c r="M228" s="635"/>
      <c r="N228" s="635"/>
      <c r="O228" s="635"/>
      <c r="P228" s="635"/>
      <c r="Q228" s="635"/>
      <c r="R228" s="635"/>
      <c r="S228" s="635"/>
      <c r="T228" s="635"/>
      <c r="U228" s="635"/>
      <c r="V228" s="635"/>
      <c r="W228" s="635"/>
      <c r="X228" s="635"/>
      <c r="Y228" s="635"/>
      <c r="Z228" s="635"/>
      <c r="AA228" s="635"/>
      <c r="AB228" s="635"/>
      <c r="AC228" s="635"/>
      <c r="AD228" s="635"/>
      <c r="AE228" s="635"/>
      <c r="AF228" s="635"/>
      <c r="AG228" s="641"/>
      <c r="AH228" s="635"/>
      <c r="AI228" s="644"/>
      <c r="AJ228" s="635"/>
      <c r="AK228" s="635"/>
      <c r="AL228" s="635"/>
      <c r="AM228" s="635"/>
      <c r="AN228" s="635"/>
      <c r="AO228" s="645"/>
      <c r="AP228" s="635"/>
      <c r="AQ228" s="635"/>
      <c r="AR228" s="635"/>
    </row>
    <row r="229" ht="12.75" customHeight="1">
      <c r="A229" s="635"/>
      <c r="B229" s="635"/>
      <c r="C229" s="635"/>
      <c r="D229" s="642"/>
      <c r="E229" s="635"/>
      <c r="F229" s="635"/>
      <c r="G229" s="635"/>
      <c r="H229" s="635"/>
      <c r="I229" s="635"/>
      <c r="J229" s="635"/>
      <c r="K229" s="635"/>
      <c r="L229" s="635"/>
      <c r="M229" s="635"/>
      <c r="N229" s="635"/>
      <c r="O229" s="635"/>
      <c r="P229" s="635"/>
      <c r="Q229" s="635"/>
      <c r="R229" s="635"/>
      <c r="S229" s="635"/>
      <c r="T229" s="635"/>
      <c r="U229" s="635"/>
      <c r="V229" s="635"/>
      <c r="W229" s="635"/>
      <c r="X229" s="635"/>
      <c r="Y229" s="635"/>
      <c r="Z229" s="635"/>
      <c r="AA229" s="635"/>
      <c r="AB229" s="635"/>
      <c r="AC229" s="635"/>
      <c r="AD229" s="635"/>
      <c r="AE229" s="635"/>
      <c r="AF229" s="635"/>
      <c r="AG229" s="641"/>
      <c r="AH229" s="635"/>
      <c r="AI229" s="644"/>
      <c r="AJ229" s="635"/>
      <c r="AK229" s="635"/>
      <c r="AL229" s="635"/>
      <c r="AM229" s="635"/>
      <c r="AN229" s="635"/>
      <c r="AO229" s="645"/>
      <c r="AP229" s="635"/>
      <c r="AQ229" s="635"/>
      <c r="AR229" s="635"/>
    </row>
    <row r="230" ht="12.75" customHeight="1">
      <c r="A230" s="635"/>
      <c r="B230" s="635"/>
      <c r="C230" s="635"/>
      <c r="D230" s="642"/>
      <c r="E230" s="635"/>
      <c r="F230" s="635"/>
      <c r="G230" s="635"/>
      <c r="H230" s="635"/>
      <c r="I230" s="635"/>
      <c r="J230" s="635"/>
      <c r="K230" s="635"/>
      <c r="L230" s="635"/>
      <c r="M230" s="635"/>
      <c r="N230" s="635"/>
      <c r="O230" s="635"/>
      <c r="P230" s="635"/>
      <c r="Q230" s="635"/>
      <c r="R230" s="635"/>
      <c r="S230" s="635"/>
      <c r="T230" s="635"/>
      <c r="U230" s="635"/>
      <c r="V230" s="635"/>
      <c r="W230" s="635"/>
      <c r="X230" s="635"/>
      <c r="Y230" s="635"/>
      <c r="Z230" s="635"/>
      <c r="AA230" s="635"/>
      <c r="AB230" s="635"/>
      <c r="AC230" s="635"/>
      <c r="AD230" s="635"/>
      <c r="AE230" s="635"/>
      <c r="AF230" s="635"/>
      <c r="AG230" s="641"/>
      <c r="AH230" s="635"/>
      <c r="AI230" s="644"/>
      <c r="AJ230" s="635"/>
      <c r="AK230" s="635"/>
      <c r="AL230" s="635"/>
      <c r="AM230" s="635"/>
      <c r="AN230" s="635"/>
      <c r="AO230" s="645"/>
      <c r="AP230" s="635"/>
      <c r="AQ230" s="635"/>
      <c r="AR230" s="635"/>
    </row>
    <row r="231" ht="12.75" customHeight="1">
      <c r="A231" s="635"/>
      <c r="B231" s="635"/>
      <c r="C231" s="635"/>
      <c r="D231" s="642"/>
      <c r="E231" s="635"/>
      <c r="F231" s="635"/>
      <c r="G231" s="635"/>
      <c r="H231" s="635"/>
      <c r="I231" s="635"/>
      <c r="J231" s="635"/>
      <c r="K231" s="635"/>
      <c r="L231" s="635"/>
      <c r="M231" s="635"/>
      <c r="N231" s="635"/>
      <c r="O231" s="635"/>
      <c r="P231" s="635"/>
      <c r="Q231" s="635"/>
      <c r="R231" s="635"/>
      <c r="S231" s="635"/>
      <c r="T231" s="635"/>
      <c r="U231" s="635"/>
      <c r="V231" s="635"/>
      <c r="W231" s="635"/>
      <c r="X231" s="635"/>
      <c r="Y231" s="635"/>
      <c r="Z231" s="635"/>
      <c r="AA231" s="635"/>
      <c r="AB231" s="635"/>
      <c r="AC231" s="635"/>
      <c r="AD231" s="635"/>
      <c r="AE231" s="635"/>
      <c r="AF231" s="635"/>
      <c r="AG231" s="641"/>
      <c r="AH231" s="635"/>
      <c r="AI231" s="644"/>
      <c r="AJ231" s="635"/>
      <c r="AK231" s="635"/>
      <c r="AL231" s="635"/>
      <c r="AM231" s="635"/>
      <c r="AN231" s="635"/>
      <c r="AO231" s="645"/>
      <c r="AP231" s="635"/>
      <c r="AQ231" s="635"/>
      <c r="AR231" s="635"/>
    </row>
    <row r="232" ht="12.75" customHeight="1">
      <c r="A232" s="635"/>
      <c r="B232" s="635"/>
      <c r="C232" s="635"/>
      <c r="D232" s="642"/>
      <c r="E232" s="635"/>
      <c r="F232" s="635"/>
      <c r="G232" s="635"/>
      <c r="H232" s="635"/>
      <c r="I232" s="635"/>
      <c r="J232" s="635"/>
      <c r="K232" s="635"/>
      <c r="L232" s="635"/>
      <c r="M232" s="635"/>
      <c r="N232" s="635"/>
      <c r="O232" s="635"/>
      <c r="P232" s="635"/>
      <c r="Q232" s="635"/>
      <c r="R232" s="635"/>
      <c r="S232" s="635"/>
      <c r="T232" s="635"/>
      <c r="U232" s="635"/>
      <c r="V232" s="635"/>
      <c r="W232" s="635"/>
      <c r="X232" s="635"/>
      <c r="Y232" s="635"/>
      <c r="Z232" s="635"/>
      <c r="AA232" s="635"/>
      <c r="AB232" s="635"/>
      <c r="AC232" s="635"/>
      <c r="AD232" s="635"/>
      <c r="AE232" s="635"/>
      <c r="AF232" s="635"/>
      <c r="AG232" s="641"/>
      <c r="AH232" s="635"/>
      <c r="AI232" s="644"/>
      <c r="AJ232" s="635"/>
      <c r="AK232" s="635"/>
      <c r="AL232" s="635"/>
      <c r="AM232" s="635"/>
      <c r="AN232" s="635"/>
      <c r="AO232" s="645"/>
      <c r="AP232" s="635"/>
      <c r="AQ232" s="635"/>
      <c r="AR232" s="635"/>
    </row>
    <row r="233" ht="12.75" customHeight="1">
      <c r="A233" s="635"/>
      <c r="B233" s="635"/>
      <c r="C233" s="635"/>
      <c r="D233" s="642"/>
      <c r="E233" s="635"/>
      <c r="F233" s="635"/>
      <c r="G233" s="635"/>
      <c r="H233" s="635"/>
      <c r="I233" s="635"/>
      <c r="J233" s="635"/>
      <c r="K233" s="635"/>
      <c r="L233" s="635"/>
      <c r="M233" s="635"/>
      <c r="N233" s="635"/>
      <c r="O233" s="635"/>
      <c r="P233" s="635"/>
      <c r="Q233" s="635"/>
      <c r="R233" s="635"/>
      <c r="S233" s="635"/>
      <c r="T233" s="635"/>
      <c r="U233" s="635"/>
      <c r="V233" s="635"/>
      <c r="W233" s="635"/>
      <c r="X233" s="635"/>
      <c r="Y233" s="635"/>
      <c r="Z233" s="635"/>
      <c r="AA233" s="635"/>
      <c r="AB233" s="635"/>
      <c r="AC233" s="635"/>
      <c r="AD233" s="635"/>
      <c r="AE233" s="635"/>
      <c r="AF233" s="635"/>
      <c r="AG233" s="641"/>
      <c r="AH233" s="635"/>
      <c r="AI233" s="644"/>
      <c r="AJ233" s="635"/>
      <c r="AK233" s="635"/>
      <c r="AL233" s="635"/>
      <c r="AM233" s="635"/>
      <c r="AN233" s="635"/>
      <c r="AO233" s="645"/>
      <c r="AP233" s="635"/>
      <c r="AQ233" s="635"/>
      <c r="AR233" s="635"/>
    </row>
    <row r="234" ht="12.75" customHeight="1">
      <c r="A234" s="635"/>
      <c r="B234" s="635"/>
      <c r="C234" s="635"/>
      <c r="D234" s="642"/>
      <c r="E234" s="635"/>
      <c r="F234" s="635"/>
      <c r="G234" s="635"/>
      <c r="H234" s="635"/>
      <c r="I234" s="635"/>
      <c r="J234" s="635"/>
      <c r="K234" s="635"/>
      <c r="L234" s="635"/>
      <c r="M234" s="635"/>
      <c r="N234" s="635"/>
      <c r="O234" s="635"/>
      <c r="P234" s="635"/>
      <c r="Q234" s="635"/>
      <c r="R234" s="635"/>
      <c r="S234" s="635"/>
      <c r="T234" s="635"/>
      <c r="U234" s="635"/>
      <c r="V234" s="635"/>
      <c r="W234" s="635"/>
      <c r="X234" s="635"/>
      <c r="Y234" s="635"/>
      <c r="Z234" s="635"/>
      <c r="AA234" s="635"/>
      <c r="AB234" s="635"/>
      <c r="AC234" s="635"/>
      <c r="AD234" s="635"/>
      <c r="AE234" s="635"/>
      <c r="AF234" s="635"/>
      <c r="AG234" s="641"/>
      <c r="AH234" s="635"/>
      <c r="AI234" s="644"/>
      <c r="AJ234" s="635"/>
      <c r="AK234" s="635"/>
      <c r="AL234" s="635"/>
      <c r="AM234" s="635"/>
      <c r="AN234" s="635"/>
      <c r="AO234" s="645"/>
      <c r="AP234" s="635"/>
      <c r="AQ234" s="635"/>
      <c r="AR234" s="635"/>
    </row>
    <row r="235" ht="12.75" customHeight="1">
      <c r="A235" s="635"/>
      <c r="B235" s="635"/>
      <c r="C235" s="635"/>
      <c r="D235" s="642"/>
      <c r="E235" s="635"/>
      <c r="F235" s="635"/>
      <c r="G235" s="635"/>
      <c r="H235" s="635"/>
      <c r="I235" s="635"/>
      <c r="J235" s="635"/>
      <c r="K235" s="635"/>
      <c r="L235" s="635"/>
      <c r="M235" s="635"/>
      <c r="N235" s="635"/>
      <c r="O235" s="635"/>
      <c r="P235" s="635"/>
      <c r="Q235" s="635"/>
      <c r="R235" s="635"/>
      <c r="S235" s="635"/>
      <c r="T235" s="635"/>
      <c r="U235" s="635"/>
      <c r="V235" s="635"/>
      <c r="W235" s="635"/>
      <c r="X235" s="635"/>
      <c r="Y235" s="635"/>
      <c r="Z235" s="635"/>
      <c r="AA235" s="635"/>
      <c r="AB235" s="635"/>
      <c r="AC235" s="635"/>
      <c r="AD235" s="635"/>
      <c r="AE235" s="635"/>
      <c r="AF235" s="635"/>
      <c r="AG235" s="641"/>
      <c r="AH235" s="635"/>
      <c r="AI235" s="644"/>
      <c r="AJ235" s="635"/>
      <c r="AK235" s="635"/>
      <c r="AL235" s="635"/>
      <c r="AM235" s="635"/>
      <c r="AN235" s="635"/>
      <c r="AO235" s="645"/>
      <c r="AP235" s="635"/>
      <c r="AQ235" s="635"/>
      <c r="AR235" s="635"/>
    </row>
    <row r="236" ht="12.75" customHeight="1">
      <c r="A236" s="635"/>
      <c r="B236" s="635"/>
      <c r="C236" s="635"/>
      <c r="D236" s="642"/>
      <c r="E236" s="635"/>
      <c r="F236" s="635"/>
      <c r="G236" s="635"/>
      <c r="H236" s="635"/>
      <c r="I236" s="635"/>
      <c r="J236" s="635"/>
      <c r="K236" s="635"/>
      <c r="L236" s="635"/>
      <c r="M236" s="635"/>
      <c r="N236" s="635"/>
      <c r="O236" s="635"/>
      <c r="P236" s="635"/>
      <c r="Q236" s="635"/>
      <c r="R236" s="635"/>
      <c r="S236" s="635"/>
      <c r="T236" s="635"/>
      <c r="U236" s="635"/>
      <c r="V236" s="635"/>
      <c r="W236" s="635"/>
      <c r="X236" s="635"/>
      <c r="Y236" s="635"/>
      <c r="Z236" s="635"/>
      <c r="AA236" s="635"/>
      <c r="AB236" s="635"/>
      <c r="AC236" s="635"/>
      <c r="AD236" s="635"/>
      <c r="AE236" s="635"/>
      <c r="AF236" s="635"/>
      <c r="AG236" s="641"/>
      <c r="AH236" s="635"/>
      <c r="AI236" s="644"/>
      <c r="AJ236" s="635"/>
      <c r="AK236" s="635"/>
      <c r="AL236" s="635"/>
      <c r="AM236" s="635"/>
      <c r="AN236" s="635"/>
      <c r="AO236" s="645"/>
      <c r="AP236" s="635"/>
      <c r="AQ236" s="635"/>
      <c r="AR236" s="635"/>
    </row>
    <row r="237" ht="12.75" customHeight="1">
      <c r="A237" s="635"/>
      <c r="B237" s="635"/>
      <c r="C237" s="635"/>
      <c r="D237" s="642"/>
      <c r="E237" s="635"/>
      <c r="F237" s="635"/>
      <c r="G237" s="635"/>
      <c r="H237" s="635"/>
      <c r="I237" s="635"/>
      <c r="J237" s="635"/>
      <c r="K237" s="635"/>
      <c r="L237" s="635"/>
      <c r="M237" s="635"/>
      <c r="N237" s="635"/>
      <c r="O237" s="635"/>
      <c r="P237" s="635"/>
      <c r="Q237" s="635"/>
      <c r="R237" s="635"/>
      <c r="S237" s="635"/>
      <c r="T237" s="635"/>
      <c r="U237" s="635"/>
      <c r="V237" s="635"/>
      <c r="W237" s="635"/>
      <c r="X237" s="635"/>
      <c r="Y237" s="635"/>
      <c r="Z237" s="635"/>
      <c r="AA237" s="635"/>
      <c r="AB237" s="635"/>
      <c r="AC237" s="635"/>
      <c r="AD237" s="635"/>
      <c r="AE237" s="635"/>
      <c r="AF237" s="635"/>
      <c r="AG237" s="641"/>
      <c r="AH237" s="635"/>
      <c r="AI237" s="644"/>
      <c r="AJ237" s="635"/>
      <c r="AK237" s="635"/>
      <c r="AL237" s="635"/>
      <c r="AM237" s="635"/>
      <c r="AN237" s="635"/>
      <c r="AO237" s="645"/>
      <c r="AP237" s="635"/>
      <c r="AQ237" s="635"/>
      <c r="AR237" s="635"/>
    </row>
    <row r="238" ht="12.75" customHeight="1">
      <c r="A238" s="635"/>
      <c r="B238" s="635"/>
      <c r="C238" s="635"/>
      <c r="D238" s="642"/>
      <c r="E238" s="635"/>
      <c r="F238" s="635"/>
      <c r="G238" s="635"/>
      <c r="H238" s="635"/>
      <c r="I238" s="635"/>
      <c r="J238" s="635"/>
      <c r="K238" s="635"/>
      <c r="L238" s="635"/>
      <c r="M238" s="635"/>
      <c r="N238" s="635"/>
      <c r="O238" s="635"/>
      <c r="P238" s="635"/>
      <c r="Q238" s="635"/>
      <c r="R238" s="635"/>
      <c r="S238" s="635"/>
      <c r="T238" s="635"/>
      <c r="U238" s="635"/>
      <c r="V238" s="635"/>
      <c r="W238" s="635"/>
      <c r="X238" s="635"/>
      <c r="Y238" s="635"/>
      <c r="Z238" s="635"/>
      <c r="AA238" s="635"/>
      <c r="AB238" s="635"/>
      <c r="AC238" s="635"/>
      <c r="AD238" s="635"/>
      <c r="AE238" s="635"/>
      <c r="AF238" s="635"/>
      <c r="AG238" s="641"/>
      <c r="AH238" s="635"/>
      <c r="AI238" s="644"/>
      <c r="AJ238" s="635"/>
      <c r="AK238" s="635"/>
      <c r="AL238" s="635"/>
      <c r="AM238" s="635"/>
      <c r="AN238" s="635"/>
      <c r="AO238" s="645"/>
      <c r="AP238" s="635"/>
      <c r="AQ238" s="635"/>
      <c r="AR238" s="635"/>
    </row>
    <row r="239" ht="12.75" customHeight="1">
      <c r="A239" s="635"/>
      <c r="B239" s="635"/>
      <c r="C239" s="635"/>
      <c r="D239" s="642"/>
      <c r="E239" s="635"/>
      <c r="F239" s="635"/>
      <c r="G239" s="635"/>
      <c r="H239" s="635"/>
      <c r="I239" s="635"/>
      <c r="J239" s="635"/>
      <c r="K239" s="635"/>
      <c r="L239" s="635"/>
      <c r="M239" s="635"/>
      <c r="N239" s="635"/>
      <c r="O239" s="635"/>
      <c r="P239" s="635"/>
      <c r="Q239" s="635"/>
      <c r="R239" s="635"/>
      <c r="S239" s="635"/>
      <c r="T239" s="635"/>
      <c r="U239" s="635"/>
      <c r="V239" s="635"/>
      <c r="W239" s="635"/>
      <c r="X239" s="635"/>
      <c r="Y239" s="635"/>
      <c r="Z239" s="635"/>
      <c r="AA239" s="635"/>
      <c r="AB239" s="635"/>
      <c r="AC239" s="635"/>
      <c r="AD239" s="635"/>
      <c r="AE239" s="635"/>
      <c r="AF239" s="635"/>
      <c r="AG239" s="641"/>
      <c r="AH239" s="635"/>
      <c r="AI239" s="644"/>
      <c r="AJ239" s="635"/>
      <c r="AK239" s="635"/>
      <c r="AL239" s="635"/>
      <c r="AM239" s="635"/>
      <c r="AN239" s="635"/>
      <c r="AO239" s="645"/>
      <c r="AP239" s="635"/>
      <c r="AQ239" s="635"/>
      <c r="AR239" s="635"/>
    </row>
    <row r="240" ht="12.75" customHeight="1">
      <c r="A240" s="635"/>
      <c r="B240" s="635"/>
      <c r="C240" s="635"/>
      <c r="D240" s="642"/>
      <c r="E240" s="635"/>
      <c r="F240" s="635"/>
      <c r="G240" s="635"/>
      <c r="H240" s="635"/>
      <c r="I240" s="635"/>
      <c r="J240" s="635"/>
      <c r="K240" s="635"/>
      <c r="L240" s="635"/>
      <c r="M240" s="635"/>
      <c r="N240" s="635"/>
      <c r="O240" s="635"/>
      <c r="P240" s="635"/>
      <c r="Q240" s="635"/>
      <c r="R240" s="635"/>
      <c r="S240" s="635"/>
      <c r="T240" s="635"/>
      <c r="U240" s="635"/>
      <c r="V240" s="635"/>
      <c r="W240" s="635"/>
      <c r="X240" s="635"/>
      <c r="Y240" s="635"/>
      <c r="Z240" s="635"/>
      <c r="AA240" s="635"/>
      <c r="AB240" s="635"/>
      <c r="AC240" s="635"/>
      <c r="AD240" s="635"/>
      <c r="AE240" s="635"/>
      <c r="AF240" s="635"/>
      <c r="AG240" s="641"/>
      <c r="AH240" s="635"/>
      <c r="AI240" s="644"/>
      <c r="AJ240" s="635"/>
      <c r="AK240" s="635"/>
      <c r="AL240" s="635"/>
      <c r="AM240" s="635"/>
      <c r="AN240" s="635"/>
      <c r="AO240" s="645"/>
      <c r="AP240" s="635"/>
      <c r="AQ240" s="635"/>
      <c r="AR240" s="635"/>
    </row>
    <row r="241" ht="12.75" customHeight="1">
      <c r="A241" s="635"/>
      <c r="B241" s="635"/>
      <c r="C241" s="635"/>
      <c r="D241" s="642"/>
      <c r="E241" s="635"/>
      <c r="F241" s="635"/>
      <c r="G241" s="635"/>
      <c r="H241" s="635"/>
      <c r="I241" s="635"/>
      <c r="J241" s="635"/>
      <c r="K241" s="635"/>
      <c r="L241" s="635"/>
      <c r="M241" s="635"/>
      <c r="N241" s="635"/>
      <c r="O241" s="635"/>
      <c r="P241" s="635"/>
      <c r="Q241" s="635"/>
      <c r="R241" s="635"/>
      <c r="S241" s="635"/>
      <c r="T241" s="635"/>
      <c r="U241" s="635"/>
      <c r="V241" s="635"/>
      <c r="W241" s="635"/>
      <c r="X241" s="635"/>
      <c r="Y241" s="635"/>
      <c r="Z241" s="635"/>
      <c r="AA241" s="635"/>
      <c r="AB241" s="635"/>
      <c r="AC241" s="635"/>
      <c r="AD241" s="635"/>
      <c r="AE241" s="635"/>
      <c r="AF241" s="635"/>
      <c r="AG241" s="641"/>
      <c r="AH241" s="635"/>
      <c r="AI241" s="644"/>
      <c r="AJ241" s="635"/>
      <c r="AK241" s="635"/>
      <c r="AL241" s="635"/>
      <c r="AM241" s="635"/>
      <c r="AN241" s="635"/>
      <c r="AO241" s="645"/>
      <c r="AP241" s="635"/>
      <c r="AQ241" s="635"/>
      <c r="AR241" s="635"/>
    </row>
    <row r="242" ht="12.75" customHeight="1">
      <c r="A242" s="635"/>
      <c r="B242" s="635"/>
      <c r="C242" s="635"/>
      <c r="D242" s="642"/>
      <c r="E242" s="635"/>
      <c r="F242" s="635"/>
      <c r="G242" s="635"/>
      <c r="H242" s="635"/>
      <c r="I242" s="635"/>
      <c r="J242" s="635"/>
      <c r="K242" s="635"/>
      <c r="L242" s="635"/>
      <c r="M242" s="635"/>
      <c r="N242" s="635"/>
      <c r="O242" s="635"/>
      <c r="P242" s="635"/>
      <c r="Q242" s="635"/>
      <c r="R242" s="635"/>
      <c r="S242" s="635"/>
      <c r="T242" s="635"/>
      <c r="U242" s="635"/>
      <c r="V242" s="635"/>
      <c r="W242" s="635"/>
      <c r="X242" s="635"/>
      <c r="Y242" s="635"/>
      <c r="Z242" s="635"/>
      <c r="AA242" s="635"/>
      <c r="AB242" s="635"/>
      <c r="AC242" s="635"/>
      <c r="AD242" s="635"/>
      <c r="AE242" s="635"/>
      <c r="AF242" s="635"/>
      <c r="AG242" s="641"/>
      <c r="AH242" s="635"/>
      <c r="AI242" s="644"/>
      <c r="AJ242" s="635"/>
      <c r="AK242" s="635"/>
      <c r="AL242" s="635"/>
      <c r="AM242" s="635"/>
      <c r="AN242" s="635"/>
      <c r="AO242" s="645"/>
      <c r="AP242" s="635"/>
      <c r="AQ242" s="635"/>
      <c r="AR242" s="635"/>
    </row>
    <row r="243" ht="12.75" customHeight="1">
      <c r="A243" s="635"/>
      <c r="B243" s="635"/>
      <c r="C243" s="635"/>
      <c r="D243" s="642"/>
      <c r="E243" s="635"/>
      <c r="F243" s="635"/>
      <c r="G243" s="635"/>
      <c r="H243" s="635"/>
      <c r="I243" s="635"/>
      <c r="J243" s="635"/>
      <c r="K243" s="635"/>
      <c r="L243" s="635"/>
      <c r="M243" s="635"/>
      <c r="N243" s="635"/>
      <c r="O243" s="635"/>
      <c r="P243" s="635"/>
      <c r="Q243" s="635"/>
      <c r="R243" s="635"/>
      <c r="S243" s="635"/>
      <c r="T243" s="635"/>
      <c r="U243" s="635"/>
      <c r="V243" s="635"/>
      <c r="W243" s="635"/>
      <c r="X243" s="635"/>
      <c r="Y243" s="635"/>
      <c r="Z243" s="635"/>
      <c r="AA243" s="635"/>
      <c r="AB243" s="635"/>
      <c r="AC243" s="635"/>
      <c r="AD243" s="635"/>
      <c r="AE243" s="635"/>
      <c r="AF243" s="635"/>
      <c r="AG243" s="641"/>
      <c r="AH243" s="635"/>
      <c r="AI243" s="644"/>
      <c r="AJ243" s="635"/>
      <c r="AK243" s="635"/>
      <c r="AL243" s="635"/>
      <c r="AM243" s="635"/>
      <c r="AN243" s="635"/>
      <c r="AO243" s="645"/>
      <c r="AP243" s="635"/>
      <c r="AQ243" s="635"/>
      <c r="AR243" s="635"/>
    </row>
    <row r="244" ht="12.75" customHeight="1">
      <c r="A244" s="635"/>
      <c r="B244" s="635"/>
      <c r="C244" s="635"/>
      <c r="D244" s="642"/>
      <c r="E244" s="635"/>
      <c r="F244" s="635"/>
      <c r="G244" s="635"/>
      <c r="H244" s="635"/>
      <c r="I244" s="635"/>
      <c r="J244" s="635"/>
      <c r="K244" s="635"/>
      <c r="L244" s="635"/>
      <c r="M244" s="635"/>
      <c r="N244" s="635"/>
      <c r="O244" s="635"/>
      <c r="P244" s="635"/>
      <c r="Q244" s="635"/>
      <c r="R244" s="635"/>
      <c r="S244" s="635"/>
      <c r="T244" s="635"/>
      <c r="U244" s="635"/>
      <c r="V244" s="635"/>
      <c r="W244" s="635"/>
      <c r="X244" s="635"/>
      <c r="Y244" s="635"/>
      <c r="Z244" s="635"/>
      <c r="AA244" s="635"/>
      <c r="AB244" s="635"/>
      <c r="AC244" s="635"/>
      <c r="AD244" s="635"/>
      <c r="AE244" s="635"/>
      <c r="AF244" s="635"/>
      <c r="AG244" s="641"/>
      <c r="AH244" s="635"/>
      <c r="AI244" s="644"/>
      <c r="AJ244" s="635"/>
      <c r="AK244" s="635"/>
      <c r="AL244" s="635"/>
      <c r="AM244" s="635"/>
      <c r="AN244" s="635"/>
      <c r="AO244" s="645"/>
      <c r="AP244" s="635"/>
      <c r="AQ244" s="635"/>
      <c r="AR244" s="635"/>
    </row>
    <row r="245" ht="12.75" customHeight="1">
      <c r="A245" s="635"/>
      <c r="B245" s="635"/>
      <c r="C245" s="635"/>
      <c r="D245" s="642"/>
      <c r="E245" s="635"/>
      <c r="F245" s="635"/>
      <c r="G245" s="635"/>
      <c r="H245" s="635"/>
      <c r="I245" s="635"/>
      <c r="J245" s="635"/>
      <c r="K245" s="635"/>
      <c r="L245" s="635"/>
      <c r="M245" s="635"/>
      <c r="N245" s="635"/>
      <c r="O245" s="635"/>
      <c r="P245" s="635"/>
      <c r="Q245" s="635"/>
      <c r="R245" s="635"/>
      <c r="S245" s="635"/>
      <c r="T245" s="635"/>
      <c r="U245" s="635"/>
      <c r="V245" s="635"/>
      <c r="W245" s="635"/>
      <c r="X245" s="635"/>
      <c r="Y245" s="635"/>
      <c r="Z245" s="635"/>
      <c r="AA245" s="635"/>
      <c r="AB245" s="635"/>
      <c r="AC245" s="635"/>
      <c r="AD245" s="635"/>
      <c r="AE245" s="635"/>
      <c r="AF245" s="635"/>
      <c r="AG245" s="641"/>
      <c r="AH245" s="635"/>
      <c r="AI245" s="644"/>
      <c r="AJ245" s="635"/>
      <c r="AK245" s="635"/>
      <c r="AL245" s="635"/>
      <c r="AM245" s="635"/>
      <c r="AN245" s="635"/>
      <c r="AO245" s="645"/>
      <c r="AP245" s="635"/>
      <c r="AQ245" s="635"/>
      <c r="AR245" s="635"/>
    </row>
    <row r="246" ht="12.75" customHeight="1">
      <c r="A246" s="635"/>
      <c r="B246" s="635"/>
      <c r="C246" s="635"/>
      <c r="D246" s="642"/>
      <c r="E246" s="635"/>
      <c r="F246" s="635"/>
      <c r="G246" s="635"/>
      <c r="H246" s="635"/>
      <c r="I246" s="635"/>
      <c r="J246" s="635"/>
      <c r="K246" s="635"/>
      <c r="L246" s="635"/>
      <c r="M246" s="635"/>
      <c r="N246" s="635"/>
      <c r="O246" s="635"/>
      <c r="P246" s="635"/>
      <c r="Q246" s="635"/>
      <c r="R246" s="635"/>
      <c r="S246" s="635"/>
      <c r="T246" s="635"/>
      <c r="U246" s="635"/>
      <c r="V246" s="635"/>
      <c r="W246" s="635"/>
      <c r="X246" s="635"/>
      <c r="Y246" s="635"/>
      <c r="Z246" s="635"/>
      <c r="AA246" s="635"/>
      <c r="AB246" s="635"/>
      <c r="AC246" s="635"/>
      <c r="AD246" s="635"/>
      <c r="AE246" s="635"/>
      <c r="AF246" s="635"/>
      <c r="AG246" s="641"/>
      <c r="AH246" s="635"/>
      <c r="AI246" s="644"/>
      <c r="AJ246" s="635"/>
      <c r="AK246" s="635"/>
      <c r="AL246" s="635"/>
      <c r="AM246" s="635"/>
      <c r="AN246" s="635"/>
      <c r="AO246" s="645"/>
      <c r="AP246" s="635"/>
      <c r="AQ246" s="635"/>
      <c r="AR246" s="635"/>
    </row>
    <row r="247" ht="12.75" customHeight="1">
      <c r="A247" s="635"/>
      <c r="B247" s="635"/>
      <c r="C247" s="635"/>
      <c r="D247" s="642"/>
      <c r="E247" s="635"/>
      <c r="F247" s="635"/>
      <c r="G247" s="635"/>
      <c r="H247" s="635"/>
      <c r="I247" s="635"/>
      <c r="J247" s="635"/>
      <c r="K247" s="635"/>
      <c r="L247" s="635"/>
      <c r="M247" s="635"/>
      <c r="N247" s="635"/>
      <c r="O247" s="635"/>
      <c r="P247" s="635"/>
      <c r="Q247" s="635"/>
      <c r="R247" s="635"/>
      <c r="S247" s="635"/>
      <c r="T247" s="635"/>
      <c r="U247" s="635"/>
      <c r="V247" s="635"/>
      <c r="W247" s="635"/>
      <c r="X247" s="635"/>
      <c r="Y247" s="635"/>
      <c r="Z247" s="635"/>
      <c r="AA247" s="635"/>
      <c r="AB247" s="635"/>
      <c r="AC247" s="635"/>
      <c r="AD247" s="635"/>
      <c r="AE247" s="635"/>
      <c r="AF247" s="635"/>
      <c r="AG247" s="641"/>
      <c r="AH247" s="635"/>
      <c r="AI247" s="644"/>
      <c r="AJ247" s="635"/>
      <c r="AK247" s="635"/>
      <c r="AL247" s="635"/>
      <c r="AM247" s="635"/>
      <c r="AN247" s="635"/>
      <c r="AO247" s="645"/>
      <c r="AP247" s="635"/>
      <c r="AQ247" s="635"/>
      <c r="AR247" s="635"/>
    </row>
    <row r="248" ht="12.75" customHeight="1">
      <c r="A248" s="635"/>
      <c r="B248" s="635"/>
      <c r="C248" s="635"/>
      <c r="D248" s="642"/>
      <c r="E248" s="635"/>
      <c r="F248" s="635"/>
      <c r="G248" s="635"/>
      <c r="H248" s="635"/>
      <c r="I248" s="635"/>
      <c r="J248" s="635"/>
      <c r="K248" s="635"/>
      <c r="L248" s="635"/>
      <c r="M248" s="635"/>
      <c r="N248" s="635"/>
      <c r="O248" s="635"/>
      <c r="P248" s="635"/>
      <c r="Q248" s="635"/>
      <c r="R248" s="635"/>
      <c r="S248" s="635"/>
      <c r="T248" s="635"/>
      <c r="U248" s="635"/>
      <c r="V248" s="635"/>
      <c r="W248" s="635"/>
      <c r="X248" s="635"/>
      <c r="Y248" s="635"/>
      <c r="Z248" s="635"/>
      <c r="AA248" s="635"/>
      <c r="AB248" s="635"/>
      <c r="AC248" s="635"/>
      <c r="AD248" s="635"/>
      <c r="AE248" s="635"/>
      <c r="AF248" s="635"/>
      <c r="AG248" s="641"/>
      <c r="AH248" s="635"/>
      <c r="AI248" s="644"/>
      <c r="AJ248" s="635"/>
      <c r="AK248" s="635"/>
      <c r="AL248" s="635"/>
      <c r="AM248" s="635"/>
      <c r="AN248" s="635"/>
      <c r="AO248" s="645"/>
      <c r="AP248" s="635"/>
      <c r="AQ248" s="635"/>
      <c r="AR248" s="635"/>
    </row>
    <row r="249" ht="12.75" customHeight="1">
      <c r="A249" s="635"/>
      <c r="B249" s="635"/>
      <c r="C249" s="635"/>
      <c r="D249" s="642"/>
      <c r="E249" s="635"/>
      <c r="F249" s="635"/>
      <c r="G249" s="635"/>
      <c r="H249" s="635"/>
      <c r="I249" s="635"/>
      <c r="J249" s="635"/>
      <c r="K249" s="635"/>
      <c r="L249" s="635"/>
      <c r="M249" s="635"/>
      <c r="N249" s="635"/>
      <c r="O249" s="635"/>
      <c r="P249" s="635"/>
      <c r="Q249" s="635"/>
      <c r="R249" s="635"/>
      <c r="S249" s="635"/>
      <c r="T249" s="635"/>
      <c r="U249" s="635"/>
      <c r="V249" s="635"/>
      <c r="W249" s="635"/>
      <c r="X249" s="635"/>
      <c r="Y249" s="635"/>
      <c r="Z249" s="635"/>
      <c r="AA249" s="635"/>
      <c r="AB249" s="635"/>
      <c r="AC249" s="635"/>
      <c r="AD249" s="635"/>
      <c r="AE249" s="635"/>
      <c r="AF249" s="635"/>
      <c r="AG249" s="641"/>
      <c r="AH249" s="635"/>
      <c r="AI249" s="644"/>
      <c r="AJ249" s="635"/>
      <c r="AK249" s="635"/>
      <c r="AL249" s="635"/>
      <c r="AM249" s="635"/>
      <c r="AN249" s="635"/>
      <c r="AO249" s="645"/>
      <c r="AP249" s="635"/>
      <c r="AQ249" s="635"/>
      <c r="AR249" s="635"/>
    </row>
    <row r="250" ht="12.75" customHeight="1">
      <c r="A250" s="635"/>
      <c r="B250" s="635"/>
      <c r="C250" s="635"/>
      <c r="D250" s="642"/>
      <c r="E250" s="635"/>
      <c r="F250" s="635"/>
      <c r="G250" s="635"/>
      <c r="H250" s="635"/>
      <c r="I250" s="635"/>
      <c r="J250" s="635"/>
      <c r="K250" s="635"/>
      <c r="L250" s="635"/>
      <c r="M250" s="635"/>
      <c r="N250" s="635"/>
      <c r="O250" s="635"/>
      <c r="P250" s="635"/>
      <c r="Q250" s="635"/>
      <c r="R250" s="635"/>
      <c r="S250" s="635"/>
      <c r="T250" s="635"/>
      <c r="U250" s="635"/>
      <c r="V250" s="635"/>
      <c r="W250" s="635"/>
      <c r="X250" s="635"/>
      <c r="Y250" s="635"/>
      <c r="Z250" s="635"/>
      <c r="AA250" s="635"/>
      <c r="AB250" s="635"/>
      <c r="AC250" s="635"/>
      <c r="AD250" s="635"/>
      <c r="AE250" s="635"/>
      <c r="AF250" s="635"/>
      <c r="AG250" s="641"/>
      <c r="AH250" s="635"/>
      <c r="AI250" s="644"/>
      <c r="AJ250" s="635"/>
      <c r="AK250" s="635"/>
      <c r="AL250" s="635"/>
      <c r="AM250" s="635"/>
      <c r="AN250" s="635"/>
      <c r="AO250" s="645"/>
      <c r="AP250" s="635"/>
      <c r="AQ250" s="635"/>
      <c r="AR250" s="635"/>
    </row>
    <row r="251" ht="12.75" customHeight="1">
      <c r="A251" s="635"/>
      <c r="B251" s="635"/>
      <c r="C251" s="635"/>
      <c r="D251" s="642"/>
      <c r="E251" s="635"/>
      <c r="F251" s="635"/>
      <c r="G251" s="635"/>
      <c r="H251" s="635"/>
      <c r="I251" s="635"/>
      <c r="J251" s="635"/>
      <c r="K251" s="635"/>
      <c r="L251" s="635"/>
      <c r="M251" s="635"/>
      <c r="N251" s="635"/>
      <c r="O251" s="635"/>
      <c r="P251" s="635"/>
      <c r="Q251" s="635"/>
      <c r="R251" s="635"/>
      <c r="S251" s="635"/>
      <c r="T251" s="635"/>
      <c r="U251" s="635"/>
      <c r="V251" s="635"/>
      <c r="W251" s="635"/>
      <c r="X251" s="635"/>
      <c r="Y251" s="635"/>
      <c r="Z251" s="635"/>
      <c r="AA251" s="635"/>
      <c r="AB251" s="635"/>
      <c r="AC251" s="635"/>
      <c r="AD251" s="635"/>
      <c r="AE251" s="635"/>
      <c r="AF251" s="635"/>
      <c r="AG251" s="641"/>
      <c r="AH251" s="635"/>
      <c r="AI251" s="644"/>
      <c r="AJ251" s="635"/>
      <c r="AK251" s="635"/>
      <c r="AL251" s="635"/>
      <c r="AM251" s="635"/>
      <c r="AN251" s="635"/>
      <c r="AO251" s="645"/>
      <c r="AP251" s="635"/>
      <c r="AQ251" s="635"/>
      <c r="AR251" s="635"/>
    </row>
    <row r="252" ht="12.75" customHeight="1">
      <c r="A252" s="635"/>
      <c r="B252" s="635"/>
      <c r="C252" s="635"/>
      <c r="D252" s="642"/>
      <c r="E252" s="635"/>
      <c r="F252" s="635"/>
      <c r="G252" s="635"/>
      <c r="H252" s="635"/>
      <c r="I252" s="635"/>
      <c r="J252" s="635"/>
      <c r="K252" s="635"/>
      <c r="L252" s="635"/>
      <c r="M252" s="635"/>
      <c r="N252" s="635"/>
      <c r="O252" s="635"/>
      <c r="P252" s="635"/>
      <c r="Q252" s="635"/>
      <c r="R252" s="635"/>
      <c r="S252" s="635"/>
      <c r="T252" s="635"/>
      <c r="U252" s="635"/>
      <c r="V252" s="635"/>
      <c r="W252" s="635"/>
      <c r="X252" s="635"/>
      <c r="Y252" s="635"/>
      <c r="Z252" s="635"/>
      <c r="AA252" s="635"/>
      <c r="AB252" s="635"/>
      <c r="AC252" s="635"/>
      <c r="AD252" s="635"/>
      <c r="AE252" s="635"/>
      <c r="AF252" s="635"/>
      <c r="AG252" s="641"/>
      <c r="AH252" s="635"/>
      <c r="AI252" s="644"/>
      <c r="AJ252" s="635"/>
      <c r="AK252" s="635"/>
      <c r="AL252" s="635"/>
      <c r="AM252" s="635"/>
      <c r="AN252" s="635"/>
      <c r="AO252" s="645"/>
      <c r="AP252" s="635"/>
      <c r="AQ252" s="635"/>
      <c r="AR252" s="635"/>
    </row>
    <row r="253" ht="12.75" customHeight="1">
      <c r="A253" s="635"/>
      <c r="B253" s="635"/>
      <c r="C253" s="635"/>
      <c r="D253" s="642"/>
      <c r="E253" s="635"/>
      <c r="F253" s="635"/>
      <c r="G253" s="635"/>
      <c r="H253" s="635"/>
      <c r="I253" s="635"/>
      <c r="J253" s="635"/>
      <c r="K253" s="635"/>
      <c r="L253" s="635"/>
      <c r="M253" s="635"/>
      <c r="N253" s="635"/>
      <c r="O253" s="635"/>
      <c r="P253" s="635"/>
      <c r="Q253" s="635"/>
      <c r="R253" s="635"/>
      <c r="S253" s="635"/>
      <c r="T253" s="635"/>
      <c r="U253" s="635"/>
      <c r="V253" s="635"/>
      <c r="W253" s="635"/>
      <c r="X253" s="635"/>
      <c r="Y253" s="635"/>
      <c r="Z253" s="635"/>
      <c r="AA253" s="635"/>
      <c r="AB253" s="635"/>
      <c r="AC253" s="635"/>
      <c r="AD253" s="635"/>
      <c r="AE253" s="635"/>
      <c r="AF253" s="635"/>
      <c r="AG253" s="641"/>
      <c r="AH253" s="635"/>
      <c r="AI253" s="644"/>
      <c r="AJ253" s="635"/>
      <c r="AK253" s="635"/>
      <c r="AL253" s="635"/>
      <c r="AM253" s="635"/>
      <c r="AN253" s="635"/>
      <c r="AO253" s="645"/>
      <c r="AP253" s="635"/>
      <c r="AQ253" s="635"/>
      <c r="AR253" s="635"/>
    </row>
    <row r="254" ht="12.75" customHeight="1">
      <c r="A254" s="635"/>
      <c r="B254" s="635"/>
      <c r="C254" s="635"/>
      <c r="D254" s="642"/>
      <c r="E254" s="635"/>
      <c r="F254" s="635"/>
      <c r="G254" s="635"/>
      <c r="H254" s="635"/>
      <c r="I254" s="635"/>
      <c r="J254" s="635"/>
      <c r="K254" s="635"/>
      <c r="L254" s="635"/>
      <c r="M254" s="635"/>
      <c r="N254" s="635"/>
      <c r="O254" s="635"/>
      <c r="P254" s="635"/>
      <c r="Q254" s="635"/>
      <c r="R254" s="635"/>
      <c r="S254" s="635"/>
      <c r="T254" s="635"/>
      <c r="U254" s="635"/>
      <c r="V254" s="635"/>
      <c r="W254" s="635"/>
      <c r="X254" s="635"/>
      <c r="Y254" s="635"/>
      <c r="Z254" s="635"/>
      <c r="AA254" s="635"/>
      <c r="AB254" s="635"/>
      <c r="AC254" s="635"/>
      <c r="AD254" s="635"/>
      <c r="AE254" s="635"/>
      <c r="AF254" s="635"/>
      <c r="AG254" s="641"/>
      <c r="AH254" s="635"/>
      <c r="AI254" s="644"/>
      <c r="AJ254" s="635"/>
      <c r="AK254" s="635"/>
      <c r="AL254" s="635"/>
      <c r="AM254" s="635"/>
      <c r="AN254" s="635"/>
      <c r="AO254" s="645"/>
      <c r="AP254" s="635"/>
      <c r="AQ254" s="635"/>
      <c r="AR254" s="635"/>
    </row>
    <row r="255" ht="12.75" customHeight="1">
      <c r="A255" s="635"/>
      <c r="B255" s="635"/>
      <c r="C255" s="635"/>
      <c r="D255" s="642"/>
      <c r="E255" s="635"/>
      <c r="F255" s="635"/>
      <c r="G255" s="635"/>
      <c r="H255" s="635"/>
      <c r="I255" s="635"/>
      <c r="J255" s="635"/>
      <c r="K255" s="635"/>
      <c r="L255" s="635"/>
      <c r="M255" s="635"/>
      <c r="N255" s="635"/>
      <c r="O255" s="635"/>
      <c r="P255" s="635"/>
      <c r="Q255" s="635"/>
      <c r="R255" s="635"/>
      <c r="S255" s="635"/>
      <c r="T255" s="635"/>
      <c r="U255" s="635"/>
      <c r="V255" s="635"/>
      <c r="W255" s="635"/>
      <c r="X255" s="635"/>
      <c r="Y255" s="635"/>
      <c r="Z255" s="635"/>
      <c r="AA255" s="635"/>
      <c r="AB255" s="635"/>
      <c r="AC255" s="635"/>
      <c r="AD255" s="635"/>
      <c r="AE255" s="635"/>
      <c r="AF255" s="635"/>
      <c r="AG255" s="641"/>
      <c r="AH255" s="635"/>
      <c r="AI255" s="644"/>
      <c r="AJ255" s="635"/>
      <c r="AK255" s="635"/>
      <c r="AL255" s="635"/>
      <c r="AM255" s="635"/>
      <c r="AN255" s="635"/>
      <c r="AO255" s="645"/>
      <c r="AP255" s="635"/>
      <c r="AQ255" s="635"/>
      <c r="AR255" s="635"/>
    </row>
    <row r="256" ht="12.75" customHeight="1">
      <c r="A256" s="635"/>
      <c r="B256" s="635"/>
      <c r="C256" s="635"/>
      <c r="D256" s="642"/>
      <c r="E256" s="635"/>
      <c r="F256" s="635"/>
      <c r="G256" s="635"/>
      <c r="H256" s="635"/>
      <c r="I256" s="635"/>
      <c r="J256" s="635"/>
      <c r="K256" s="635"/>
      <c r="L256" s="635"/>
      <c r="M256" s="635"/>
      <c r="N256" s="635"/>
      <c r="O256" s="635"/>
      <c r="P256" s="635"/>
      <c r="Q256" s="635"/>
      <c r="R256" s="635"/>
      <c r="S256" s="635"/>
      <c r="T256" s="635"/>
      <c r="U256" s="635"/>
      <c r="V256" s="635"/>
      <c r="W256" s="635"/>
      <c r="X256" s="635"/>
      <c r="Y256" s="635"/>
      <c r="Z256" s="635"/>
      <c r="AA256" s="635"/>
      <c r="AB256" s="635"/>
      <c r="AC256" s="635"/>
      <c r="AD256" s="635"/>
      <c r="AE256" s="635"/>
      <c r="AF256" s="635"/>
      <c r="AG256" s="641"/>
      <c r="AH256" s="635"/>
      <c r="AI256" s="644"/>
      <c r="AJ256" s="635"/>
      <c r="AK256" s="635"/>
      <c r="AL256" s="635"/>
      <c r="AM256" s="635"/>
      <c r="AN256" s="635"/>
      <c r="AO256" s="645"/>
      <c r="AP256" s="635"/>
      <c r="AQ256" s="635"/>
      <c r="AR256" s="635"/>
    </row>
    <row r="257" ht="12.75" customHeight="1">
      <c r="A257" s="635"/>
      <c r="B257" s="635"/>
      <c r="C257" s="635"/>
      <c r="D257" s="642"/>
      <c r="E257" s="635"/>
      <c r="F257" s="635"/>
      <c r="G257" s="635"/>
      <c r="H257" s="635"/>
      <c r="I257" s="635"/>
      <c r="J257" s="635"/>
      <c r="K257" s="635"/>
      <c r="L257" s="635"/>
      <c r="M257" s="635"/>
      <c r="N257" s="635"/>
      <c r="O257" s="635"/>
      <c r="P257" s="635"/>
      <c r="Q257" s="635"/>
      <c r="R257" s="635"/>
      <c r="S257" s="635"/>
      <c r="T257" s="635"/>
      <c r="U257" s="635"/>
      <c r="V257" s="635"/>
      <c r="W257" s="635"/>
      <c r="X257" s="635"/>
      <c r="Y257" s="635"/>
      <c r="Z257" s="635"/>
      <c r="AA257" s="635"/>
      <c r="AB257" s="635"/>
      <c r="AC257" s="635"/>
      <c r="AD257" s="635"/>
      <c r="AE257" s="635"/>
      <c r="AF257" s="635"/>
      <c r="AG257" s="641"/>
      <c r="AH257" s="635"/>
      <c r="AI257" s="644"/>
      <c r="AJ257" s="635"/>
      <c r="AK257" s="635"/>
      <c r="AL257" s="635"/>
      <c r="AM257" s="635"/>
      <c r="AN257" s="635"/>
      <c r="AO257" s="645"/>
      <c r="AP257" s="635"/>
      <c r="AQ257" s="635"/>
      <c r="AR257" s="635"/>
    </row>
    <row r="258" ht="12.75" customHeight="1">
      <c r="A258" s="635"/>
      <c r="B258" s="635"/>
      <c r="C258" s="635"/>
      <c r="D258" s="642"/>
      <c r="E258" s="635"/>
      <c r="F258" s="635"/>
      <c r="G258" s="635"/>
      <c r="H258" s="635"/>
      <c r="I258" s="635"/>
      <c r="J258" s="635"/>
      <c r="K258" s="635"/>
      <c r="L258" s="635"/>
      <c r="M258" s="635"/>
      <c r="N258" s="635"/>
      <c r="O258" s="635"/>
      <c r="P258" s="635"/>
      <c r="Q258" s="635"/>
      <c r="R258" s="635"/>
      <c r="S258" s="635"/>
      <c r="T258" s="635"/>
      <c r="U258" s="635"/>
      <c r="V258" s="635"/>
      <c r="W258" s="635"/>
      <c r="X258" s="635"/>
      <c r="Y258" s="635"/>
      <c r="Z258" s="635"/>
      <c r="AA258" s="635"/>
      <c r="AB258" s="635"/>
      <c r="AC258" s="635"/>
      <c r="AD258" s="635"/>
      <c r="AE258" s="635"/>
      <c r="AF258" s="635"/>
      <c r="AG258" s="641"/>
      <c r="AH258" s="635"/>
      <c r="AI258" s="644"/>
      <c r="AJ258" s="635"/>
      <c r="AK258" s="635"/>
      <c r="AL258" s="635"/>
      <c r="AM258" s="635"/>
      <c r="AN258" s="635"/>
      <c r="AO258" s="645"/>
      <c r="AP258" s="635"/>
      <c r="AQ258" s="635"/>
      <c r="AR258" s="635"/>
    </row>
    <row r="259" ht="12.75" customHeight="1">
      <c r="A259" s="635"/>
      <c r="B259" s="635"/>
      <c r="C259" s="635"/>
      <c r="D259" s="642"/>
      <c r="E259" s="635"/>
      <c r="F259" s="635"/>
      <c r="G259" s="635"/>
      <c r="H259" s="635"/>
      <c r="I259" s="635"/>
      <c r="J259" s="635"/>
      <c r="K259" s="635"/>
      <c r="L259" s="635"/>
      <c r="M259" s="635"/>
      <c r="N259" s="635"/>
      <c r="O259" s="635"/>
      <c r="P259" s="635"/>
      <c r="Q259" s="635"/>
      <c r="R259" s="635"/>
      <c r="S259" s="635"/>
      <c r="T259" s="635"/>
      <c r="U259" s="635"/>
      <c r="V259" s="635"/>
      <c r="W259" s="635"/>
      <c r="X259" s="635"/>
      <c r="Y259" s="635"/>
      <c r="Z259" s="635"/>
      <c r="AA259" s="635"/>
      <c r="AB259" s="635"/>
      <c r="AC259" s="635"/>
      <c r="AD259" s="635"/>
      <c r="AE259" s="635"/>
      <c r="AF259" s="635"/>
      <c r="AG259" s="641"/>
      <c r="AH259" s="635"/>
      <c r="AI259" s="644"/>
      <c r="AJ259" s="635"/>
      <c r="AK259" s="635"/>
      <c r="AL259" s="635"/>
      <c r="AM259" s="635"/>
      <c r="AN259" s="635"/>
      <c r="AO259" s="645"/>
      <c r="AP259" s="635"/>
      <c r="AQ259" s="635"/>
      <c r="AR259" s="635"/>
    </row>
    <row r="260" ht="12.75" customHeight="1">
      <c r="A260" s="635"/>
      <c r="B260" s="635"/>
      <c r="C260" s="635"/>
      <c r="D260" s="642"/>
      <c r="E260" s="635"/>
      <c r="F260" s="635"/>
      <c r="G260" s="635"/>
      <c r="H260" s="635"/>
      <c r="I260" s="635"/>
      <c r="J260" s="635"/>
      <c r="K260" s="635"/>
      <c r="L260" s="635"/>
      <c r="M260" s="635"/>
      <c r="N260" s="635"/>
      <c r="O260" s="635"/>
      <c r="P260" s="635"/>
      <c r="Q260" s="635"/>
      <c r="R260" s="635"/>
      <c r="S260" s="635"/>
      <c r="T260" s="635"/>
      <c r="U260" s="635"/>
      <c r="V260" s="635"/>
      <c r="W260" s="635"/>
      <c r="X260" s="635"/>
      <c r="Y260" s="635"/>
      <c r="Z260" s="635"/>
      <c r="AA260" s="635"/>
      <c r="AB260" s="635"/>
      <c r="AC260" s="635"/>
      <c r="AD260" s="635"/>
      <c r="AE260" s="635"/>
      <c r="AF260" s="635"/>
      <c r="AG260" s="641"/>
      <c r="AH260" s="635"/>
      <c r="AI260" s="644"/>
      <c r="AJ260" s="635"/>
      <c r="AK260" s="635"/>
      <c r="AL260" s="635"/>
      <c r="AM260" s="635"/>
      <c r="AN260" s="635"/>
      <c r="AO260" s="645"/>
      <c r="AP260" s="635"/>
      <c r="AQ260" s="635"/>
      <c r="AR260" s="635"/>
    </row>
    <row r="261" ht="12.75" customHeight="1">
      <c r="A261" s="635"/>
      <c r="B261" s="635"/>
      <c r="C261" s="635"/>
      <c r="D261" s="642"/>
      <c r="E261" s="635"/>
      <c r="F261" s="635"/>
      <c r="G261" s="635"/>
      <c r="H261" s="635"/>
      <c r="I261" s="635"/>
      <c r="J261" s="635"/>
      <c r="K261" s="635"/>
      <c r="L261" s="635"/>
      <c r="M261" s="635"/>
      <c r="N261" s="635"/>
      <c r="O261" s="635"/>
      <c r="P261" s="635"/>
      <c r="Q261" s="635"/>
      <c r="R261" s="635"/>
      <c r="S261" s="635"/>
      <c r="T261" s="635"/>
      <c r="U261" s="635"/>
      <c r="V261" s="635"/>
      <c r="W261" s="635"/>
      <c r="X261" s="635"/>
      <c r="Y261" s="635"/>
      <c r="Z261" s="635"/>
      <c r="AA261" s="635"/>
      <c r="AB261" s="635"/>
      <c r="AC261" s="635"/>
      <c r="AD261" s="635"/>
      <c r="AE261" s="635"/>
      <c r="AF261" s="635"/>
      <c r="AG261" s="641"/>
      <c r="AH261" s="635"/>
      <c r="AI261" s="644"/>
      <c r="AJ261" s="635"/>
      <c r="AK261" s="635"/>
      <c r="AL261" s="635"/>
      <c r="AM261" s="635"/>
      <c r="AN261" s="635"/>
      <c r="AO261" s="645"/>
      <c r="AP261" s="635"/>
      <c r="AQ261" s="635"/>
      <c r="AR261" s="635"/>
    </row>
    <row r="262" ht="12.75" customHeight="1">
      <c r="A262" s="635"/>
      <c r="B262" s="635"/>
      <c r="C262" s="635"/>
      <c r="D262" s="642"/>
      <c r="E262" s="635"/>
      <c r="F262" s="635"/>
      <c r="G262" s="635"/>
      <c r="H262" s="635"/>
      <c r="I262" s="635"/>
      <c r="J262" s="635"/>
      <c r="K262" s="635"/>
      <c r="L262" s="635"/>
      <c r="M262" s="635"/>
      <c r="N262" s="635"/>
      <c r="O262" s="635"/>
      <c r="P262" s="635"/>
      <c r="Q262" s="635"/>
      <c r="R262" s="635"/>
      <c r="S262" s="635"/>
      <c r="T262" s="635"/>
      <c r="U262" s="635"/>
      <c r="V262" s="635"/>
      <c r="W262" s="635"/>
      <c r="X262" s="635"/>
      <c r="Y262" s="635"/>
      <c r="Z262" s="635"/>
      <c r="AA262" s="635"/>
      <c r="AB262" s="635"/>
      <c r="AC262" s="635"/>
      <c r="AD262" s="635"/>
      <c r="AE262" s="635"/>
      <c r="AF262" s="635"/>
      <c r="AG262" s="641"/>
      <c r="AH262" s="635"/>
      <c r="AI262" s="644"/>
      <c r="AJ262" s="635"/>
      <c r="AK262" s="635"/>
      <c r="AL262" s="635"/>
      <c r="AM262" s="635"/>
      <c r="AN262" s="635"/>
      <c r="AO262" s="645"/>
      <c r="AP262" s="635"/>
      <c r="AQ262" s="635"/>
      <c r="AR262" s="635"/>
    </row>
    <row r="263" ht="12.75" customHeight="1">
      <c r="A263" s="635"/>
      <c r="B263" s="635"/>
      <c r="C263" s="635"/>
      <c r="D263" s="642"/>
      <c r="E263" s="635"/>
      <c r="F263" s="635"/>
      <c r="G263" s="635"/>
      <c r="H263" s="635"/>
      <c r="I263" s="635"/>
      <c r="J263" s="635"/>
      <c r="K263" s="635"/>
      <c r="L263" s="635"/>
      <c r="M263" s="635"/>
      <c r="N263" s="635"/>
      <c r="O263" s="635"/>
      <c r="P263" s="635"/>
      <c r="Q263" s="635"/>
      <c r="R263" s="635"/>
      <c r="S263" s="635"/>
      <c r="T263" s="635"/>
      <c r="U263" s="635"/>
      <c r="V263" s="635"/>
      <c r="W263" s="635"/>
      <c r="X263" s="635"/>
      <c r="Y263" s="635"/>
      <c r="Z263" s="635"/>
      <c r="AA263" s="635"/>
      <c r="AB263" s="635"/>
      <c r="AC263" s="635"/>
      <c r="AD263" s="635"/>
      <c r="AE263" s="635"/>
      <c r="AF263" s="635"/>
      <c r="AG263" s="641"/>
      <c r="AH263" s="635"/>
      <c r="AI263" s="644"/>
      <c r="AJ263" s="635"/>
      <c r="AK263" s="635"/>
      <c r="AL263" s="635"/>
      <c r="AM263" s="635"/>
      <c r="AN263" s="635"/>
      <c r="AO263" s="645"/>
      <c r="AP263" s="635"/>
      <c r="AQ263" s="635"/>
      <c r="AR263" s="635"/>
    </row>
    <row r="264" ht="12.75" customHeight="1">
      <c r="A264" s="635"/>
      <c r="B264" s="635"/>
      <c r="C264" s="635"/>
      <c r="D264" s="642"/>
      <c r="E264" s="635"/>
      <c r="F264" s="635"/>
      <c r="G264" s="635"/>
      <c r="H264" s="635"/>
      <c r="I264" s="635"/>
      <c r="J264" s="635"/>
      <c r="K264" s="635"/>
      <c r="L264" s="635"/>
      <c r="M264" s="635"/>
      <c r="N264" s="635"/>
      <c r="O264" s="635"/>
      <c r="P264" s="635"/>
      <c r="Q264" s="635"/>
      <c r="R264" s="635"/>
      <c r="S264" s="635"/>
      <c r="T264" s="635"/>
      <c r="U264" s="635"/>
      <c r="V264" s="635"/>
      <c r="W264" s="635"/>
      <c r="X264" s="635"/>
      <c r="Y264" s="635"/>
      <c r="Z264" s="635"/>
      <c r="AA264" s="635"/>
      <c r="AB264" s="635"/>
      <c r="AC264" s="635"/>
      <c r="AD264" s="635"/>
      <c r="AE264" s="635"/>
      <c r="AF264" s="635"/>
      <c r="AG264" s="641"/>
      <c r="AH264" s="635"/>
      <c r="AI264" s="644"/>
      <c r="AJ264" s="635"/>
      <c r="AK264" s="635"/>
      <c r="AL264" s="635"/>
      <c r="AM264" s="635"/>
      <c r="AN264" s="635"/>
      <c r="AO264" s="645"/>
      <c r="AP264" s="635"/>
      <c r="AQ264" s="635"/>
      <c r="AR264" s="635"/>
    </row>
    <row r="265" ht="12.75" customHeight="1">
      <c r="A265" s="635"/>
      <c r="B265" s="635"/>
      <c r="C265" s="635"/>
      <c r="D265" s="642"/>
      <c r="E265" s="635"/>
      <c r="F265" s="635"/>
      <c r="G265" s="635"/>
      <c r="H265" s="635"/>
      <c r="I265" s="635"/>
      <c r="J265" s="635"/>
      <c r="K265" s="635"/>
      <c r="L265" s="635"/>
      <c r="M265" s="635"/>
      <c r="N265" s="635"/>
      <c r="O265" s="635"/>
      <c r="P265" s="635"/>
      <c r="Q265" s="635"/>
      <c r="R265" s="635"/>
      <c r="S265" s="635"/>
      <c r="T265" s="635"/>
      <c r="U265" s="635"/>
      <c r="V265" s="635"/>
      <c r="W265" s="635"/>
      <c r="X265" s="635"/>
      <c r="Y265" s="635"/>
      <c r="Z265" s="635"/>
      <c r="AA265" s="635"/>
      <c r="AB265" s="635"/>
      <c r="AC265" s="635"/>
      <c r="AD265" s="635"/>
      <c r="AE265" s="635"/>
      <c r="AF265" s="635"/>
      <c r="AG265" s="641"/>
      <c r="AH265" s="635"/>
      <c r="AI265" s="644"/>
      <c r="AJ265" s="635"/>
      <c r="AK265" s="635"/>
      <c r="AL265" s="635"/>
      <c r="AM265" s="635"/>
      <c r="AN265" s="635"/>
      <c r="AO265" s="645"/>
      <c r="AP265" s="635"/>
      <c r="AQ265" s="635"/>
      <c r="AR265" s="635"/>
    </row>
    <row r="266" ht="12.75" customHeight="1">
      <c r="A266" s="635"/>
      <c r="B266" s="635"/>
      <c r="C266" s="635"/>
      <c r="D266" s="642"/>
      <c r="E266" s="635"/>
      <c r="F266" s="635"/>
      <c r="G266" s="635"/>
      <c r="H266" s="635"/>
      <c r="I266" s="635"/>
      <c r="J266" s="635"/>
      <c r="K266" s="635"/>
      <c r="L266" s="635"/>
      <c r="M266" s="635"/>
      <c r="N266" s="635"/>
      <c r="O266" s="635"/>
      <c r="P266" s="635"/>
      <c r="Q266" s="635"/>
      <c r="R266" s="635"/>
      <c r="S266" s="635"/>
      <c r="T266" s="635"/>
      <c r="U266" s="635"/>
      <c r="V266" s="635"/>
      <c r="W266" s="635"/>
      <c r="X266" s="635"/>
      <c r="Y266" s="635"/>
      <c r="Z266" s="635"/>
      <c r="AA266" s="635"/>
      <c r="AB266" s="635"/>
      <c r="AC266" s="635"/>
      <c r="AD266" s="635"/>
      <c r="AE266" s="635"/>
      <c r="AF266" s="635"/>
      <c r="AG266" s="641"/>
      <c r="AH266" s="635"/>
      <c r="AI266" s="644"/>
      <c r="AJ266" s="635"/>
      <c r="AK266" s="635"/>
      <c r="AL266" s="635"/>
      <c r="AM266" s="635"/>
      <c r="AN266" s="635"/>
      <c r="AO266" s="645"/>
      <c r="AP266" s="635"/>
      <c r="AQ266" s="635"/>
      <c r="AR266" s="635"/>
    </row>
    <row r="267" ht="12.75" customHeight="1">
      <c r="A267" s="635"/>
      <c r="B267" s="635"/>
      <c r="C267" s="635"/>
      <c r="D267" s="642"/>
      <c r="E267" s="635"/>
      <c r="F267" s="635"/>
      <c r="G267" s="635"/>
      <c r="H267" s="635"/>
      <c r="I267" s="635"/>
      <c r="J267" s="635"/>
      <c r="K267" s="635"/>
      <c r="L267" s="635"/>
      <c r="M267" s="635"/>
      <c r="N267" s="635"/>
      <c r="O267" s="635"/>
      <c r="P267" s="635"/>
      <c r="Q267" s="635"/>
      <c r="R267" s="635"/>
      <c r="S267" s="635"/>
      <c r="T267" s="635"/>
      <c r="U267" s="635"/>
      <c r="V267" s="635"/>
      <c r="W267" s="635"/>
      <c r="X267" s="635"/>
      <c r="Y267" s="635"/>
      <c r="Z267" s="635"/>
      <c r="AA267" s="635"/>
      <c r="AB267" s="635"/>
      <c r="AC267" s="635"/>
      <c r="AD267" s="635"/>
      <c r="AE267" s="635"/>
      <c r="AF267" s="635"/>
      <c r="AG267" s="641"/>
      <c r="AH267" s="635"/>
      <c r="AI267" s="644"/>
      <c r="AJ267" s="635"/>
      <c r="AK267" s="635"/>
      <c r="AL267" s="635"/>
      <c r="AM267" s="635"/>
      <c r="AN267" s="635"/>
      <c r="AO267" s="645"/>
      <c r="AP267" s="635"/>
      <c r="AQ267" s="635"/>
      <c r="AR267" s="635"/>
    </row>
    <row r="268" ht="12.75" customHeight="1">
      <c r="A268" s="635"/>
      <c r="B268" s="635"/>
      <c r="C268" s="635"/>
      <c r="D268" s="642"/>
      <c r="E268" s="635"/>
      <c r="F268" s="635"/>
      <c r="G268" s="635"/>
      <c r="H268" s="635"/>
      <c r="I268" s="635"/>
      <c r="J268" s="635"/>
      <c r="K268" s="635"/>
      <c r="L268" s="635"/>
      <c r="M268" s="635"/>
      <c r="N268" s="635"/>
      <c r="O268" s="635"/>
      <c r="P268" s="635"/>
      <c r="Q268" s="635"/>
      <c r="R268" s="635"/>
      <c r="S268" s="635"/>
      <c r="T268" s="635"/>
      <c r="U268" s="635"/>
      <c r="V268" s="635"/>
      <c r="W268" s="635"/>
      <c r="X268" s="635"/>
      <c r="Y268" s="635"/>
      <c r="Z268" s="635"/>
      <c r="AA268" s="635"/>
      <c r="AB268" s="635"/>
      <c r="AC268" s="635"/>
      <c r="AD268" s="635"/>
      <c r="AE268" s="635"/>
      <c r="AF268" s="635"/>
      <c r="AG268" s="641"/>
      <c r="AH268" s="635"/>
      <c r="AI268" s="644"/>
      <c r="AJ268" s="635"/>
      <c r="AK268" s="635"/>
      <c r="AL268" s="635"/>
      <c r="AM268" s="635"/>
      <c r="AN268" s="635"/>
      <c r="AO268" s="645"/>
      <c r="AP268" s="635"/>
      <c r="AQ268" s="635"/>
      <c r="AR268" s="635"/>
    </row>
    <row r="269" ht="12.75" customHeight="1">
      <c r="A269" s="635"/>
      <c r="B269" s="635"/>
      <c r="C269" s="635"/>
      <c r="D269" s="642"/>
      <c r="E269" s="635"/>
      <c r="F269" s="635"/>
      <c r="G269" s="635"/>
      <c r="H269" s="635"/>
      <c r="I269" s="635"/>
      <c r="J269" s="635"/>
      <c r="K269" s="635"/>
      <c r="L269" s="635"/>
      <c r="M269" s="635"/>
      <c r="N269" s="635"/>
      <c r="O269" s="635"/>
      <c r="P269" s="635"/>
      <c r="Q269" s="635"/>
      <c r="R269" s="635"/>
      <c r="S269" s="635"/>
      <c r="T269" s="635"/>
      <c r="U269" s="635"/>
      <c r="V269" s="635"/>
      <c r="W269" s="635"/>
      <c r="X269" s="635"/>
      <c r="Y269" s="635"/>
      <c r="Z269" s="635"/>
      <c r="AA269" s="635"/>
      <c r="AB269" s="635"/>
      <c r="AC269" s="635"/>
      <c r="AD269" s="635"/>
      <c r="AE269" s="635"/>
      <c r="AF269" s="635"/>
      <c r="AG269" s="641"/>
      <c r="AH269" s="635"/>
      <c r="AI269" s="644"/>
      <c r="AJ269" s="635"/>
      <c r="AK269" s="635"/>
      <c r="AL269" s="635"/>
      <c r="AM269" s="635"/>
      <c r="AN269" s="635"/>
      <c r="AO269" s="645"/>
      <c r="AP269" s="635"/>
      <c r="AQ269" s="635"/>
      <c r="AR269" s="635"/>
    </row>
    <row r="270" ht="12.75" customHeight="1">
      <c r="A270" s="635"/>
      <c r="B270" s="635"/>
      <c r="C270" s="635"/>
      <c r="D270" s="642"/>
      <c r="E270" s="635"/>
      <c r="F270" s="635"/>
      <c r="G270" s="635"/>
      <c r="H270" s="635"/>
      <c r="I270" s="635"/>
      <c r="J270" s="635"/>
      <c r="K270" s="635"/>
      <c r="L270" s="635"/>
      <c r="M270" s="635"/>
      <c r="N270" s="635"/>
      <c r="O270" s="635"/>
      <c r="P270" s="635"/>
      <c r="Q270" s="635"/>
      <c r="R270" s="635"/>
      <c r="S270" s="635"/>
      <c r="T270" s="635"/>
      <c r="U270" s="635"/>
      <c r="V270" s="635"/>
      <c r="W270" s="635"/>
      <c r="X270" s="635"/>
      <c r="Y270" s="635"/>
      <c r="Z270" s="635"/>
      <c r="AA270" s="635"/>
      <c r="AB270" s="635"/>
      <c r="AC270" s="635"/>
      <c r="AD270" s="635"/>
      <c r="AE270" s="635"/>
      <c r="AF270" s="635"/>
      <c r="AG270" s="641"/>
      <c r="AH270" s="635"/>
      <c r="AI270" s="644"/>
      <c r="AJ270" s="635"/>
      <c r="AK270" s="635"/>
      <c r="AL270" s="635"/>
      <c r="AM270" s="635"/>
      <c r="AN270" s="635"/>
      <c r="AO270" s="645"/>
      <c r="AP270" s="635"/>
      <c r="AQ270" s="635"/>
      <c r="AR270" s="635"/>
    </row>
    <row r="271" ht="12.75" customHeight="1">
      <c r="A271" s="635"/>
      <c r="B271" s="635"/>
      <c r="C271" s="635"/>
      <c r="D271" s="642"/>
      <c r="E271" s="635"/>
      <c r="F271" s="635"/>
      <c r="G271" s="635"/>
      <c r="H271" s="635"/>
      <c r="I271" s="635"/>
      <c r="J271" s="635"/>
      <c r="K271" s="635"/>
      <c r="L271" s="635"/>
      <c r="M271" s="635"/>
      <c r="N271" s="635"/>
      <c r="O271" s="635"/>
      <c r="P271" s="635"/>
      <c r="Q271" s="635"/>
      <c r="R271" s="635"/>
      <c r="S271" s="635"/>
      <c r="T271" s="635"/>
      <c r="U271" s="635"/>
      <c r="V271" s="635"/>
      <c r="W271" s="635"/>
      <c r="X271" s="635"/>
      <c r="Y271" s="635"/>
      <c r="Z271" s="635"/>
      <c r="AA271" s="635"/>
      <c r="AB271" s="635"/>
      <c r="AC271" s="635"/>
      <c r="AD271" s="635"/>
      <c r="AE271" s="635"/>
      <c r="AF271" s="635"/>
      <c r="AG271" s="641"/>
      <c r="AH271" s="635"/>
      <c r="AI271" s="644"/>
      <c r="AJ271" s="635"/>
      <c r="AK271" s="635"/>
      <c r="AL271" s="635"/>
      <c r="AM271" s="635"/>
      <c r="AN271" s="635"/>
      <c r="AO271" s="645"/>
      <c r="AP271" s="635"/>
      <c r="AQ271" s="635"/>
      <c r="AR271" s="635"/>
    </row>
    <row r="272" ht="12.75" customHeight="1">
      <c r="A272" s="635"/>
      <c r="B272" s="635"/>
      <c r="C272" s="635"/>
      <c r="D272" s="642"/>
      <c r="E272" s="635"/>
      <c r="F272" s="635"/>
      <c r="G272" s="635"/>
      <c r="H272" s="635"/>
      <c r="I272" s="635"/>
      <c r="J272" s="635"/>
      <c r="K272" s="635"/>
      <c r="L272" s="635"/>
      <c r="M272" s="635"/>
      <c r="N272" s="635"/>
      <c r="O272" s="635"/>
      <c r="P272" s="635"/>
      <c r="Q272" s="635"/>
      <c r="R272" s="635"/>
      <c r="S272" s="635"/>
      <c r="T272" s="635"/>
      <c r="U272" s="635"/>
      <c r="V272" s="635"/>
      <c r="W272" s="635"/>
      <c r="X272" s="635"/>
      <c r="Y272" s="635"/>
      <c r="Z272" s="635"/>
      <c r="AA272" s="635"/>
      <c r="AB272" s="635"/>
      <c r="AC272" s="635"/>
      <c r="AD272" s="635"/>
      <c r="AE272" s="635"/>
      <c r="AF272" s="635"/>
      <c r="AG272" s="641"/>
      <c r="AH272" s="635"/>
      <c r="AI272" s="644"/>
      <c r="AJ272" s="635"/>
      <c r="AK272" s="635"/>
      <c r="AL272" s="635"/>
      <c r="AM272" s="635"/>
      <c r="AN272" s="635"/>
      <c r="AO272" s="645"/>
      <c r="AP272" s="635"/>
      <c r="AQ272" s="635"/>
      <c r="AR272" s="635"/>
    </row>
    <row r="273" ht="12.75" customHeight="1">
      <c r="A273" s="635"/>
      <c r="B273" s="635"/>
      <c r="C273" s="635"/>
      <c r="D273" s="642"/>
      <c r="E273" s="635"/>
      <c r="F273" s="635"/>
      <c r="G273" s="635"/>
      <c r="H273" s="635"/>
      <c r="I273" s="635"/>
      <c r="J273" s="635"/>
      <c r="K273" s="635"/>
      <c r="L273" s="635"/>
      <c r="M273" s="635"/>
      <c r="N273" s="635"/>
      <c r="O273" s="635"/>
      <c r="P273" s="635"/>
      <c r="Q273" s="635"/>
      <c r="R273" s="635"/>
      <c r="S273" s="635"/>
      <c r="T273" s="635"/>
      <c r="U273" s="635"/>
      <c r="V273" s="635"/>
      <c r="W273" s="635"/>
      <c r="X273" s="635"/>
      <c r="Y273" s="635"/>
      <c r="Z273" s="635"/>
      <c r="AA273" s="635"/>
      <c r="AB273" s="635"/>
      <c r="AC273" s="635"/>
      <c r="AD273" s="635"/>
      <c r="AE273" s="635"/>
      <c r="AF273" s="635"/>
      <c r="AG273" s="641"/>
      <c r="AH273" s="635"/>
      <c r="AI273" s="644"/>
      <c r="AJ273" s="635"/>
      <c r="AK273" s="635"/>
      <c r="AL273" s="635"/>
      <c r="AM273" s="635"/>
      <c r="AN273" s="635"/>
      <c r="AO273" s="645"/>
      <c r="AP273" s="635"/>
      <c r="AQ273" s="635"/>
      <c r="AR273" s="635"/>
    </row>
    <row r="274" ht="12.75" customHeight="1">
      <c r="A274" s="635"/>
      <c r="B274" s="635"/>
      <c r="C274" s="635"/>
      <c r="D274" s="642"/>
      <c r="E274" s="635"/>
      <c r="F274" s="635"/>
      <c r="G274" s="635"/>
      <c r="H274" s="635"/>
      <c r="I274" s="635"/>
      <c r="J274" s="635"/>
      <c r="K274" s="635"/>
      <c r="L274" s="635"/>
      <c r="M274" s="635"/>
      <c r="N274" s="635"/>
      <c r="O274" s="635"/>
      <c r="P274" s="635"/>
      <c r="Q274" s="635"/>
      <c r="R274" s="635"/>
      <c r="S274" s="635"/>
      <c r="T274" s="635"/>
      <c r="U274" s="635"/>
      <c r="V274" s="635"/>
      <c r="W274" s="635"/>
      <c r="X274" s="635"/>
      <c r="Y274" s="635"/>
      <c r="Z274" s="635"/>
      <c r="AA274" s="635"/>
      <c r="AB274" s="635"/>
      <c r="AC274" s="635"/>
      <c r="AD274" s="635"/>
      <c r="AE274" s="635"/>
      <c r="AF274" s="635"/>
      <c r="AG274" s="641"/>
      <c r="AH274" s="635"/>
      <c r="AI274" s="644"/>
      <c r="AJ274" s="635"/>
      <c r="AK274" s="635"/>
      <c r="AL274" s="635"/>
      <c r="AM274" s="635"/>
      <c r="AN274" s="635"/>
      <c r="AO274" s="645"/>
      <c r="AP274" s="635"/>
      <c r="AQ274" s="635"/>
      <c r="AR274" s="635"/>
    </row>
    <row r="275" ht="12.75" customHeight="1">
      <c r="A275" s="635"/>
      <c r="B275" s="635"/>
      <c r="C275" s="635"/>
      <c r="D275" s="642"/>
      <c r="E275" s="635"/>
      <c r="F275" s="635"/>
      <c r="G275" s="635"/>
      <c r="H275" s="635"/>
      <c r="I275" s="635"/>
      <c r="J275" s="635"/>
      <c r="K275" s="635"/>
      <c r="L275" s="635"/>
      <c r="M275" s="635"/>
      <c r="N275" s="635"/>
      <c r="O275" s="635"/>
      <c r="P275" s="635"/>
      <c r="Q275" s="635"/>
      <c r="R275" s="635"/>
      <c r="S275" s="635"/>
      <c r="T275" s="635"/>
      <c r="U275" s="635"/>
      <c r="V275" s="635"/>
      <c r="W275" s="635"/>
      <c r="X275" s="635"/>
      <c r="Y275" s="635"/>
      <c r="Z275" s="635"/>
      <c r="AA275" s="635"/>
      <c r="AB275" s="635"/>
      <c r="AC275" s="635"/>
      <c r="AD275" s="635"/>
      <c r="AE275" s="635"/>
      <c r="AF275" s="635"/>
      <c r="AG275" s="641"/>
      <c r="AH275" s="635"/>
      <c r="AI275" s="644"/>
      <c r="AJ275" s="635"/>
      <c r="AK275" s="635"/>
      <c r="AL275" s="635"/>
      <c r="AM275" s="635"/>
      <c r="AN275" s="635"/>
      <c r="AO275" s="645"/>
      <c r="AP275" s="635"/>
      <c r="AQ275" s="635"/>
      <c r="AR275" s="635"/>
    </row>
    <row r="276" ht="12.75" customHeight="1">
      <c r="A276" s="635"/>
      <c r="B276" s="635"/>
      <c r="C276" s="635"/>
      <c r="D276" s="642"/>
      <c r="E276" s="635"/>
      <c r="F276" s="635"/>
      <c r="G276" s="635"/>
      <c r="H276" s="635"/>
      <c r="I276" s="635"/>
      <c r="J276" s="635"/>
      <c r="K276" s="635"/>
      <c r="L276" s="635"/>
      <c r="M276" s="635"/>
      <c r="N276" s="635"/>
      <c r="O276" s="635"/>
      <c r="P276" s="635"/>
      <c r="Q276" s="635"/>
      <c r="R276" s="635"/>
      <c r="S276" s="635"/>
      <c r="T276" s="635"/>
      <c r="U276" s="635"/>
      <c r="V276" s="635"/>
      <c r="W276" s="635"/>
      <c r="X276" s="635"/>
      <c r="Y276" s="635"/>
      <c r="Z276" s="635"/>
      <c r="AA276" s="635"/>
      <c r="AB276" s="635"/>
      <c r="AC276" s="635"/>
      <c r="AD276" s="635"/>
      <c r="AE276" s="635"/>
      <c r="AF276" s="635"/>
      <c r="AG276" s="641"/>
      <c r="AH276" s="635"/>
      <c r="AI276" s="644"/>
      <c r="AJ276" s="635"/>
      <c r="AK276" s="635"/>
      <c r="AL276" s="635"/>
      <c r="AM276" s="635"/>
      <c r="AN276" s="635"/>
      <c r="AO276" s="645"/>
      <c r="AP276" s="635"/>
      <c r="AQ276" s="635"/>
      <c r="AR276" s="635"/>
    </row>
    <row r="277" ht="12.75" customHeight="1">
      <c r="A277" s="635"/>
      <c r="B277" s="635"/>
      <c r="C277" s="635"/>
      <c r="D277" s="642"/>
      <c r="E277" s="635"/>
      <c r="F277" s="635"/>
      <c r="G277" s="635"/>
      <c r="H277" s="635"/>
      <c r="I277" s="635"/>
      <c r="J277" s="635"/>
      <c r="K277" s="635"/>
      <c r="L277" s="635"/>
      <c r="M277" s="635"/>
      <c r="N277" s="635"/>
      <c r="O277" s="635"/>
      <c r="P277" s="635"/>
      <c r="Q277" s="635"/>
      <c r="R277" s="635"/>
      <c r="S277" s="635"/>
      <c r="T277" s="635"/>
      <c r="U277" s="635"/>
      <c r="V277" s="635"/>
      <c r="W277" s="635"/>
      <c r="X277" s="635"/>
      <c r="Y277" s="635"/>
      <c r="Z277" s="635"/>
      <c r="AA277" s="635"/>
      <c r="AB277" s="635"/>
      <c r="AC277" s="635"/>
      <c r="AD277" s="635"/>
      <c r="AE277" s="635"/>
      <c r="AF277" s="635"/>
      <c r="AG277" s="641"/>
      <c r="AH277" s="635"/>
      <c r="AI277" s="644"/>
      <c r="AJ277" s="635"/>
      <c r="AK277" s="635"/>
      <c r="AL277" s="635"/>
      <c r="AM277" s="635"/>
      <c r="AN277" s="635"/>
      <c r="AO277" s="645"/>
      <c r="AP277" s="635"/>
      <c r="AQ277" s="635"/>
      <c r="AR277" s="635"/>
    </row>
    <row r="278" ht="12.75" customHeight="1">
      <c r="A278" s="635"/>
      <c r="B278" s="635"/>
      <c r="C278" s="635"/>
      <c r="D278" s="642"/>
      <c r="E278" s="635"/>
      <c r="F278" s="635"/>
      <c r="G278" s="635"/>
      <c r="H278" s="635"/>
      <c r="I278" s="635"/>
      <c r="J278" s="635"/>
      <c r="K278" s="635"/>
      <c r="L278" s="635"/>
      <c r="M278" s="635"/>
      <c r="N278" s="635"/>
      <c r="O278" s="635"/>
      <c r="P278" s="635"/>
      <c r="Q278" s="635"/>
      <c r="R278" s="635"/>
      <c r="S278" s="635"/>
      <c r="T278" s="635"/>
      <c r="U278" s="635"/>
      <c r="V278" s="635"/>
      <c r="W278" s="635"/>
      <c r="X278" s="635"/>
      <c r="Y278" s="635"/>
      <c r="Z278" s="635"/>
      <c r="AA278" s="635"/>
      <c r="AB278" s="635"/>
      <c r="AC278" s="635"/>
      <c r="AD278" s="635"/>
      <c r="AE278" s="635"/>
      <c r="AF278" s="635"/>
      <c r="AG278" s="641"/>
      <c r="AH278" s="635"/>
      <c r="AI278" s="644"/>
      <c r="AJ278" s="635"/>
      <c r="AK278" s="635"/>
      <c r="AL278" s="635"/>
      <c r="AM278" s="635"/>
      <c r="AN278" s="635"/>
      <c r="AO278" s="645"/>
      <c r="AP278" s="635"/>
      <c r="AQ278" s="635"/>
      <c r="AR278" s="635"/>
    </row>
    <row r="279" ht="12.75" customHeight="1">
      <c r="A279" s="635"/>
      <c r="B279" s="635"/>
      <c r="C279" s="635"/>
      <c r="D279" s="642"/>
      <c r="E279" s="635"/>
      <c r="F279" s="635"/>
      <c r="G279" s="635"/>
      <c r="H279" s="635"/>
      <c r="I279" s="635"/>
      <c r="J279" s="635"/>
      <c r="K279" s="635"/>
      <c r="L279" s="635"/>
      <c r="M279" s="635"/>
      <c r="N279" s="635"/>
      <c r="O279" s="635"/>
      <c r="P279" s="635"/>
      <c r="Q279" s="635"/>
      <c r="R279" s="635"/>
      <c r="S279" s="635"/>
      <c r="T279" s="635"/>
      <c r="U279" s="635"/>
      <c r="V279" s="635"/>
      <c r="W279" s="635"/>
      <c r="X279" s="635"/>
      <c r="Y279" s="635"/>
      <c r="Z279" s="635"/>
      <c r="AA279" s="635"/>
      <c r="AB279" s="635"/>
      <c r="AC279" s="635"/>
      <c r="AD279" s="635"/>
      <c r="AE279" s="635"/>
      <c r="AF279" s="635"/>
      <c r="AG279" s="641"/>
      <c r="AH279" s="635"/>
      <c r="AI279" s="644"/>
      <c r="AJ279" s="635"/>
      <c r="AK279" s="635"/>
      <c r="AL279" s="635"/>
      <c r="AM279" s="635"/>
      <c r="AN279" s="635"/>
      <c r="AO279" s="645"/>
      <c r="AP279" s="635"/>
      <c r="AQ279" s="635"/>
      <c r="AR279" s="635"/>
    </row>
    <row r="280" ht="12.75" customHeight="1">
      <c r="A280" s="635"/>
      <c r="B280" s="635"/>
      <c r="C280" s="635"/>
      <c r="D280" s="642"/>
      <c r="E280" s="635"/>
      <c r="F280" s="635"/>
      <c r="G280" s="635"/>
      <c r="H280" s="635"/>
      <c r="I280" s="635"/>
      <c r="J280" s="635"/>
      <c r="K280" s="635"/>
      <c r="L280" s="635"/>
      <c r="M280" s="635"/>
      <c r="N280" s="635"/>
      <c r="O280" s="635"/>
      <c r="P280" s="635"/>
      <c r="Q280" s="635"/>
      <c r="R280" s="635"/>
      <c r="S280" s="635"/>
      <c r="T280" s="635"/>
      <c r="U280" s="635"/>
      <c r="V280" s="635"/>
      <c r="W280" s="635"/>
      <c r="X280" s="635"/>
      <c r="Y280" s="635"/>
      <c r="Z280" s="635"/>
      <c r="AA280" s="635"/>
      <c r="AB280" s="635"/>
      <c r="AC280" s="635"/>
      <c r="AD280" s="635"/>
      <c r="AE280" s="635"/>
      <c r="AF280" s="635"/>
      <c r="AG280" s="641"/>
      <c r="AH280" s="635"/>
      <c r="AI280" s="644"/>
      <c r="AJ280" s="635"/>
      <c r="AK280" s="635"/>
      <c r="AL280" s="635"/>
      <c r="AM280" s="635"/>
      <c r="AN280" s="635"/>
      <c r="AO280" s="645"/>
      <c r="AP280" s="635"/>
      <c r="AQ280" s="635"/>
      <c r="AR280" s="635"/>
    </row>
    <row r="281" ht="12.75" customHeight="1">
      <c r="A281" s="635"/>
      <c r="B281" s="635"/>
      <c r="C281" s="635"/>
      <c r="D281" s="642"/>
      <c r="E281" s="635"/>
      <c r="F281" s="635"/>
      <c r="G281" s="635"/>
      <c r="H281" s="635"/>
      <c r="I281" s="635"/>
      <c r="J281" s="635"/>
      <c r="K281" s="635"/>
      <c r="L281" s="635"/>
      <c r="M281" s="635"/>
      <c r="N281" s="635"/>
      <c r="O281" s="635"/>
      <c r="P281" s="635"/>
      <c r="Q281" s="635"/>
      <c r="R281" s="635"/>
      <c r="S281" s="635"/>
      <c r="T281" s="635"/>
      <c r="U281" s="635"/>
      <c r="V281" s="635"/>
      <c r="W281" s="635"/>
      <c r="X281" s="635"/>
      <c r="Y281" s="635"/>
      <c r="Z281" s="635"/>
      <c r="AA281" s="635"/>
      <c r="AB281" s="635"/>
      <c r="AC281" s="635"/>
      <c r="AD281" s="635"/>
      <c r="AE281" s="635"/>
      <c r="AF281" s="635"/>
      <c r="AG281" s="641"/>
      <c r="AH281" s="635"/>
      <c r="AI281" s="644"/>
      <c r="AJ281" s="635"/>
      <c r="AK281" s="635"/>
      <c r="AL281" s="635"/>
      <c r="AM281" s="635"/>
      <c r="AN281" s="635"/>
      <c r="AO281" s="645"/>
      <c r="AP281" s="635"/>
      <c r="AQ281" s="635"/>
      <c r="AR281" s="635"/>
    </row>
    <row r="282" ht="12.75" customHeight="1">
      <c r="A282" s="635"/>
      <c r="B282" s="635"/>
      <c r="C282" s="635"/>
      <c r="D282" s="642"/>
      <c r="E282" s="635"/>
      <c r="F282" s="635"/>
      <c r="G282" s="635"/>
      <c r="H282" s="635"/>
      <c r="I282" s="635"/>
      <c r="J282" s="635"/>
      <c r="K282" s="635"/>
      <c r="L282" s="635"/>
      <c r="M282" s="635"/>
      <c r="N282" s="635"/>
      <c r="O282" s="635"/>
      <c r="P282" s="635"/>
      <c r="Q282" s="635"/>
      <c r="R282" s="635"/>
      <c r="S282" s="635"/>
      <c r="T282" s="635"/>
      <c r="U282" s="635"/>
      <c r="V282" s="635"/>
      <c r="W282" s="635"/>
      <c r="X282" s="635"/>
      <c r="Y282" s="635"/>
      <c r="Z282" s="635"/>
      <c r="AA282" s="635"/>
      <c r="AB282" s="635"/>
      <c r="AC282" s="635"/>
      <c r="AD282" s="635"/>
      <c r="AE282" s="635"/>
      <c r="AF282" s="635"/>
      <c r="AG282" s="641"/>
      <c r="AH282" s="635"/>
      <c r="AI282" s="644"/>
      <c r="AJ282" s="635"/>
      <c r="AK282" s="635"/>
      <c r="AL282" s="635"/>
      <c r="AM282" s="635"/>
      <c r="AN282" s="635"/>
      <c r="AO282" s="645"/>
      <c r="AP282" s="635"/>
      <c r="AQ282" s="635"/>
      <c r="AR282" s="635"/>
    </row>
    <row r="283" ht="12.75" customHeight="1">
      <c r="A283" s="635"/>
      <c r="B283" s="635"/>
      <c r="C283" s="635"/>
      <c r="D283" s="642"/>
      <c r="E283" s="635"/>
      <c r="F283" s="635"/>
      <c r="G283" s="635"/>
      <c r="H283" s="635"/>
      <c r="I283" s="635"/>
      <c r="J283" s="635"/>
      <c r="K283" s="635"/>
      <c r="L283" s="635"/>
      <c r="M283" s="635"/>
      <c r="N283" s="635"/>
      <c r="O283" s="635"/>
      <c r="P283" s="635"/>
      <c r="Q283" s="635"/>
      <c r="R283" s="635"/>
      <c r="S283" s="635"/>
      <c r="T283" s="635"/>
      <c r="U283" s="635"/>
      <c r="V283" s="635"/>
      <c r="W283" s="635"/>
      <c r="X283" s="635"/>
      <c r="Y283" s="635"/>
      <c r="Z283" s="635"/>
      <c r="AA283" s="635"/>
      <c r="AB283" s="635"/>
      <c r="AC283" s="635"/>
      <c r="AD283" s="635"/>
      <c r="AE283" s="635"/>
      <c r="AF283" s="635"/>
      <c r="AG283" s="641"/>
      <c r="AH283" s="635"/>
      <c r="AI283" s="644"/>
      <c r="AJ283" s="635"/>
      <c r="AK283" s="635"/>
      <c r="AL283" s="635"/>
      <c r="AM283" s="635"/>
      <c r="AN283" s="635"/>
      <c r="AO283" s="645"/>
      <c r="AP283" s="635"/>
      <c r="AQ283" s="635"/>
      <c r="AR283" s="635"/>
    </row>
    <row r="284" ht="12.75" customHeight="1">
      <c r="A284" s="635"/>
      <c r="B284" s="635"/>
      <c r="C284" s="635"/>
      <c r="D284" s="642"/>
      <c r="E284" s="635"/>
      <c r="F284" s="635"/>
      <c r="G284" s="635"/>
      <c r="H284" s="635"/>
      <c r="I284" s="635"/>
      <c r="J284" s="635"/>
      <c r="K284" s="635"/>
      <c r="L284" s="635"/>
      <c r="M284" s="635"/>
      <c r="N284" s="635"/>
      <c r="O284" s="635"/>
      <c r="P284" s="635"/>
      <c r="Q284" s="635"/>
      <c r="R284" s="635"/>
      <c r="S284" s="635"/>
      <c r="T284" s="635"/>
      <c r="U284" s="635"/>
      <c r="V284" s="635"/>
      <c r="W284" s="635"/>
      <c r="X284" s="635"/>
      <c r="Y284" s="635"/>
      <c r="Z284" s="635"/>
      <c r="AA284" s="635"/>
      <c r="AB284" s="635"/>
      <c r="AC284" s="635"/>
      <c r="AD284" s="635"/>
      <c r="AE284" s="635"/>
      <c r="AF284" s="635"/>
      <c r="AG284" s="641"/>
      <c r="AH284" s="635"/>
      <c r="AI284" s="644"/>
      <c r="AJ284" s="635"/>
      <c r="AK284" s="635"/>
      <c r="AL284" s="635"/>
      <c r="AM284" s="635"/>
      <c r="AN284" s="635"/>
      <c r="AO284" s="645"/>
      <c r="AP284" s="635"/>
      <c r="AQ284" s="635"/>
      <c r="AR284" s="635"/>
    </row>
    <row r="285" ht="12.75" customHeight="1">
      <c r="A285" s="635"/>
      <c r="B285" s="635"/>
      <c r="C285" s="635"/>
      <c r="D285" s="642"/>
      <c r="E285" s="635"/>
      <c r="F285" s="635"/>
      <c r="G285" s="635"/>
      <c r="H285" s="635"/>
      <c r="I285" s="635"/>
      <c r="J285" s="635"/>
      <c r="K285" s="635"/>
      <c r="L285" s="635"/>
      <c r="M285" s="635"/>
      <c r="N285" s="635"/>
      <c r="O285" s="635"/>
      <c r="P285" s="635"/>
      <c r="Q285" s="635"/>
      <c r="R285" s="635"/>
      <c r="S285" s="635"/>
      <c r="T285" s="635"/>
      <c r="U285" s="635"/>
      <c r="V285" s="635"/>
      <c r="W285" s="635"/>
      <c r="X285" s="635"/>
      <c r="Y285" s="635"/>
      <c r="Z285" s="635"/>
      <c r="AA285" s="635"/>
      <c r="AB285" s="635"/>
      <c r="AC285" s="635"/>
      <c r="AD285" s="635"/>
      <c r="AE285" s="635"/>
      <c r="AF285" s="635"/>
      <c r="AG285" s="641"/>
      <c r="AH285" s="635"/>
      <c r="AI285" s="644"/>
      <c r="AJ285" s="635"/>
      <c r="AK285" s="635"/>
      <c r="AL285" s="635"/>
      <c r="AM285" s="635"/>
      <c r="AN285" s="635"/>
      <c r="AO285" s="645"/>
      <c r="AP285" s="635"/>
      <c r="AQ285" s="635"/>
      <c r="AR285" s="635"/>
    </row>
    <row r="286" ht="12.75" customHeight="1">
      <c r="A286" s="635"/>
      <c r="B286" s="635"/>
      <c r="C286" s="635"/>
      <c r="D286" s="642"/>
      <c r="E286" s="635"/>
      <c r="F286" s="635"/>
      <c r="G286" s="635"/>
      <c r="H286" s="635"/>
      <c r="I286" s="635"/>
      <c r="J286" s="635"/>
      <c r="K286" s="635"/>
      <c r="L286" s="635"/>
      <c r="M286" s="635"/>
      <c r="N286" s="635"/>
      <c r="O286" s="635"/>
      <c r="P286" s="635"/>
      <c r="Q286" s="635"/>
      <c r="R286" s="635"/>
      <c r="S286" s="635"/>
      <c r="T286" s="635"/>
      <c r="U286" s="635"/>
      <c r="V286" s="635"/>
      <c r="W286" s="635"/>
      <c r="X286" s="635"/>
      <c r="Y286" s="635"/>
      <c r="Z286" s="635"/>
      <c r="AA286" s="635"/>
      <c r="AB286" s="635"/>
      <c r="AC286" s="635"/>
      <c r="AD286" s="635"/>
      <c r="AE286" s="635"/>
      <c r="AF286" s="635"/>
      <c r="AG286" s="641"/>
      <c r="AH286" s="635"/>
      <c r="AI286" s="644"/>
      <c r="AJ286" s="635"/>
      <c r="AK286" s="635"/>
      <c r="AL286" s="635"/>
      <c r="AM286" s="635"/>
      <c r="AN286" s="635"/>
      <c r="AO286" s="645"/>
      <c r="AP286" s="635"/>
      <c r="AQ286" s="635"/>
      <c r="AR286" s="635"/>
    </row>
    <row r="287" ht="12.75" customHeight="1">
      <c r="A287" s="635"/>
      <c r="B287" s="635"/>
      <c r="C287" s="635"/>
      <c r="D287" s="642"/>
      <c r="E287" s="635"/>
      <c r="F287" s="635"/>
      <c r="G287" s="635"/>
      <c r="H287" s="635"/>
      <c r="I287" s="635"/>
      <c r="J287" s="635"/>
      <c r="K287" s="635"/>
      <c r="L287" s="635"/>
      <c r="M287" s="635"/>
      <c r="N287" s="635"/>
      <c r="O287" s="635"/>
      <c r="P287" s="635"/>
      <c r="Q287" s="635"/>
      <c r="R287" s="635"/>
      <c r="S287" s="635"/>
      <c r="T287" s="635"/>
      <c r="U287" s="635"/>
      <c r="V287" s="635"/>
      <c r="W287" s="635"/>
      <c r="X287" s="635"/>
      <c r="Y287" s="635"/>
      <c r="Z287" s="635"/>
      <c r="AA287" s="635"/>
      <c r="AB287" s="635"/>
      <c r="AC287" s="635"/>
      <c r="AD287" s="635"/>
      <c r="AE287" s="635"/>
      <c r="AF287" s="635"/>
      <c r="AG287" s="641"/>
      <c r="AH287" s="635"/>
      <c r="AI287" s="644"/>
      <c r="AJ287" s="635"/>
      <c r="AK287" s="635"/>
      <c r="AL287" s="635"/>
      <c r="AM287" s="635"/>
      <c r="AN287" s="635"/>
      <c r="AO287" s="645"/>
      <c r="AP287" s="635"/>
      <c r="AQ287" s="635"/>
      <c r="AR287" s="635"/>
    </row>
    <row r="288" ht="12.75" customHeight="1">
      <c r="A288" s="635"/>
      <c r="B288" s="635"/>
      <c r="C288" s="635"/>
      <c r="D288" s="642"/>
      <c r="E288" s="635"/>
      <c r="F288" s="635"/>
      <c r="G288" s="635"/>
      <c r="H288" s="635"/>
      <c r="I288" s="635"/>
      <c r="J288" s="635"/>
      <c r="K288" s="635"/>
      <c r="L288" s="635"/>
      <c r="M288" s="635"/>
      <c r="N288" s="635"/>
      <c r="O288" s="635"/>
      <c r="P288" s="635"/>
      <c r="Q288" s="635"/>
      <c r="R288" s="635"/>
      <c r="S288" s="635"/>
      <c r="T288" s="635"/>
      <c r="U288" s="635"/>
      <c r="V288" s="635"/>
      <c r="W288" s="635"/>
      <c r="X288" s="635"/>
      <c r="Y288" s="635"/>
      <c r="Z288" s="635"/>
      <c r="AA288" s="635"/>
      <c r="AB288" s="635"/>
      <c r="AC288" s="635"/>
      <c r="AD288" s="635"/>
      <c r="AE288" s="635"/>
      <c r="AF288" s="635"/>
      <c r="AG288" s="641"/>
      <c r="AH288" s="635"/>
      <c r="AI288" s="644"/>
      <c r="AJ288" s="635"/>
      <c r="AK288" s="635"/>
      <c r="AL288" s="635"/>
      <c r="AM288" s="635"/>
      <c r="AN288" s="635"/>
      <c r="AO288" s="645"/>
      <c r="AP288" s="635"/>
      <c r="AQ288" s="635"/>
      <c r="AR288" s="635"/>
    </row>
    <row r="289" ht="12.75" customHeight="1">
      <c r="A289" s="635"/>
      <c r="B289" s="635"/>
      <c r="C289" s="635"/>
      <c r="D289" s="642"/>
      <c r="E289" s="635"/>
      <c r="F289" s="635"/>
      <c r="G289" s="635"/>
      <c r="H289" s="635"/>
      <c r="I289" s="635"/>
      <c r="J289" s="635"/>
      <c r="K289" s="635"/>
      <c r="L289" s="635"/>
      <c r="M289" s="635"/>
      <c r="N289" s="635"/>
      <c r="O289" s="635"/>
      <c r="P289" s="635"/>
      <c r="Q289" s="635"/>
      <c r="R289" s="635"/>
      <c r="S289" s="635"/>
      <c r="T289" s="635"/>
      <c r="U289" s="635"/>
      <c r="V289" s="635"/>
      <c r="W289" s="635"/>
      <c r="X289" s="635"/>
      <c r="Y289" s="635"/>
      <c r="Z289" s="635"/>
      <c r="AA289" s="635"/>
      <c r="AB289" s="635"/>
      <c r="AC289" s="635"/>
      <c r="AD289" s="635"/>
      <c r="AE289" s="635"/>
      <c r="AF289" s="635"/>
      <c r="AG289" s="641"/>
      <c r="AH289" s="635"/>
      <c r="AI289" s="644"/>
      <c r="AJ289" s="635"/>
      <c r="AK289" s="635"/>
      <c r="AL289" s="635"/>
      <c r="AM289" s="635"/>
      <c r="AN289" s="635"/>
      <c r="AO289" s="645"/>
      <c r="AP289" s="635"/>
      <c r="AQ289" s="635"/>
      <c r="AR289" s="635"/>
    </row>
    <row r="290" ht="12.75" customHeight="1">
      <c r="A290" s="635"/>
      <c r="B290" s="635"/>
      <c r="C290" s="635"/>
      <c r="D290" s="642"/>
      <c r="E290" s="635"/>
      <c r="F290" s="635"/>
      <c r="G290" s="635"/>
      <c r="H290" s="635"/>
      <c r="I290" s="635"/>
      <c r="J290" s="635"/>
      <c r="K290" s="635"/>
      <c r="L290" s="635"/>
      <c r="M290" s="635"/>
      <c r="N290" s="635"/>
      <c r="O290" s="635"/>
      <c r="P290" s="635"/>
      <c r="Q290" s="635"/>
      <c r="R290" s="635"/>
      <c r="S290" s="635"/>
      <c r="T290" s="635"/>
      <c r="U290" s="635"/>
      <c r="V290" s="635"/>
      <c r="W290" s="635"/>
      <c r="X290" s="635"/>
      <c r="Y290" s="635"/>
      <c r="Z290" s="635"/>
      <c r="AA290" s="635"/>
      <c r="AB290" s="635"/>
      <c r="AC290" s="635"/>
      <c r="AD290" s="635"/>
      <c r="AE290" s="635"/>
      <c r="AF290" s="635"/>
      <c r="AG290" s="641"/>
      <c r="AH290" s="635"/>
      <c r="AI290" s="644"/>
      <c r="AJ290" s="635"/>
      <c r="AK290" s="635"/>
      <c r="AL290" s="635"/>
      <c r="AM290" s="635"/>
      <c r="AN290" s="635"/>
      <c r="AO290" s="645"/>
      <c r="AP290" s="635"/>
      <c r="AQ290" s="635"/>
      <c r="AR290" s="635"/>
    </row>
    <row r="291" ht="12.75" customHeight="1">
      <c r="A291" s="635"/>
      <c r="B291" s="635"/>
      <c r="C291" s="635"/>
      <c r="D291" s="642"/>
      <c r="E291" s="635"/>
      <c r="F291" s="635"/>
      <c r="G291" s="635"/>
      <c r="H291" s="635"/>
      <c r="I291" s="635"/>
      <c r="J291" s="635"/>
      <c r="K291" s="635"/>
      <c r="L291" s="635"/>
      <c r="M291" s="635"/>
      <c r="N291" s="635"/>
      <c r="O291" s="635"/>
      <c r="P291" s="635"/>
      <c r="Q291" s="635"/>
      <c r="R291" s="635"/>
      <c r="S291" s="635"/>
      <c r="T291" s="635"/>
      <c r="U291" s="635"/>
      <c r="V291" s="635"/>
      <c r="W291" s="635"/>
      <c r="X291" s="635"/>
      <c r="Y291" s="635"/>
      <c r="Z291" s="635"/>
      <c r="AA291" s="635"/>
      <c r="AB291" s="635"/>
      <c r="AC291" s="635"/>
      <c r="AD291" s="635"/>
      <c r="AE291" s="635"/>
      <c r="AF291" s="635"/>
      <c r="AG291" s="641"/>
      <c r="AH291" s="635"/>
      <c r="AI291" s="644"/>
      <c r="AJ291" s="635"/>
      <c r="AK291" s="635"/>
      <c r="AL291" s="635"/>
      <c r="AM291" s="635"/>
      <c r="AN291" s="635"/>
      <c r="AO291" s="645"/>
      <c r="AP291" s="635"/>
      <c r="AQ291" s="635"/>
      <c r="AR291" s="635"/>
    </row>
    <row r="292" ht="12.75" customHeight="1">
      <c r="A292" s="635"/>
      <c r="B292" s="635"/>
      <c r="C292" s="635"/>
      <c r="D292" s="642"/>
      <c r="E292" s="635"/>
      <c r="F292" s="635"/>
      <c r="G292" s="635"/>
      <c r="H292" s="635"/>
      <c r="I292" s="635"/>
      <c r="J292" s="635"/>
      <c r="K292" s="635"/>
      <c r="L292" s="635"/>
      <c r="M292" s="635"/>
      <c r="N292" s="635"/>
      <c r="O292" s="635"/>
      <c r="P292" s="635"/>
      <c r="Q292" s="635"/>
      <c r="R292" s="635"/>
      <c r="S292" s="635"/>
      <c r="T292" s="635"/>
      <c r="U292" s="635"/>
      <c r="V292" s="635"/>
      <c r="W292" s="635"/>
      <c r="X292" s="635"/>
      <c r="Y292" s="635"/>
      <c r="Z292" s="635"/>
      <c r="AA292" s="635"/>
      <c r="AB292" s="635"/>
      <c r="AC292" s="635"/>
      <c r="AD292" s="635"/>
      <c r="AE292" s="635"/>
      <c r="AF292" s="635"/>
      <c r="AG292" s="641"/>
      <c r="AH292" s="635"/>
      <c r="AI292" s="644"/>
      <c r="AJ292" s="635"/>
      <c r="AK292" s="635"/>
      <c r="AL292" s="635"/>
      <c r="AM292" s="635"/>
      <c r="AN292" s="635"/>
      <c r="AO292" s="645"/>
      <c r="AP292" s="635"/>
      <c r="AQ292" s="635"/>
      <c r="AR292" s="635"/>
    </row>
    <row r="293" ht="12.75" customHeight="1">
      <c r="A293" s="635"/>
      <c r="B293" s="635"/>
      <c r="C293" s="635"/>
      <c r="D293" s="642"/>
      <c r="E293" s="635"/>
      <c r="F293" s="635"/>
      <c r="G293" s="635"/>
      <c r="H293" s="635"/>
      <c r="I293" s="635"/>
      <c r="J293" s="635"/>
      <c r="K293" s="635"/>
      <c r="L293" s="635"/>
      <c r="M293" s="635"/>
      <c r="N293" s="635"/>
      <c r="O293" s="635"/>
      <c r="P293" s="635"/>
      <c r="Q293" s="635"/>
      <c r="R293" s="635"/>
      <c r="S293" s="635"/>
      <c r="T293" s="635"/>
      <c r="U293" s="635"/>
      <c r="V293" s="635"/>
      <c r="W293" s="635"/>
      <c r="X293" s="635"/>
      <c r="Y293" s="635"/>
      <c r="Z293" s="635"/>
      <c r="AA293" s="635"/>
      <c r="AB293" s="635"/>
      <c r="AC293" s="635"/>
      <c r="AD293" s="635"/>
      <c r="AE293" s="635"/>
      <c r="AF293" s="635"/>
      <c r="AG293" s="641"/>
      <c r="AH293" s="635"/>
      <c r="AI293" s="644"/>
      <c r="AJ293" s="635"/>
      <c r="AK293" s="635"/>
      <c r="AL293" s="635"/>
      <c r="AM293" s="635"/>
      <c r="AN293" s="635"/>
      <c r="AO293" s="645"/>
      <c r="AP293" s="635"/>
      <c r="AQ293" s="635"/>
      <c r="AR293" s="635"/>
    </row>
    <row r="294" ht="12.75" customHeight="1">
      <c r="A294" s="635"/>
      <c r="B294" s="635"/>
      <c r="C294" s="635"/>
      <c r="D294" s="642"/>
      <c r="E294" s="635"/>
      <c r="F294" s="635"/>
      <c r="G294" s="635"/>
      <c r="H294" s="635"/>
      <c r="I294" s="635"/>
      <c r="J294" s="635"/>
      <c r="K294" s="635"/>
      <c r="L294" s="635"/>
      <c r="M294" s="635"/>
      <c r="N294" s="635"/>
      <c r="O294" s="635"/>
      <c r="P294" s="635"/>
      <c r="Q294" s="635"/>
      <c r="R294" s="635"/>
      <c r="S294" s="635"/>
      <c r="T294" s="635"/>
      <c r="U294" s="635"/>
      <c r="V294" s="635"/>
      <c r="W294" s="635"/>
      <c r="X294" s="635"/>
      <c r="Y294" s="635"/>
      <c r="Z294" s="635"/>
      <c r="AA294" s="635"/>
      <c r="AB294" s="635"/>
      <c r="AC294" s="635"/>
      <c r="AD294" s="635"/>
      <c r="AE294" s="635"/>
      <c r="AF294" s="635"/>
      <c r="AG294" s="641"/>
      <c r="AH294" s="635"/>
      <c r="AI294" s="644"/>
      <c r="AJ294" s="635"/>
      <c r="AK294" s="635"/>
      <c r="AL294" s="635"/>
      <c r="AM294" s="635"/>
      <c r="AN294" s="635"/>
      <c r="AO294" s="645"/>
      <c r="AP294" s="635"/>
      <c r="AQ294" s="635"/>
      <c r="AR294" s="635"/>
    </row>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E5:G5"/>
    <mergeCell ref="H5:J5"/>
    <mergeCell ref="K5:M5"/>
    <mergeCell ref="N5:P5"/>
  </mergeCells>
  <dataValidations>
    <dataValidation type="list" allowBlank="1" showInputMessage="1" showErrorMessage="1" prompt=" - " sqref="A52">
      <formula1>NA()</formula1>
    </dataValidation>
  </dataValidations>
  <hyperlinks>
    <hyperlink r:id="rId1" ref="AO8"/>
  </hyperlinks>
  <printOptions/>
  <pageMargins bottom="0.75" footer="0.0" header="0.0" left="0.7" right="0.7" top="0.75"/>
  <pageSetup orientation="landscape"/>
  <headerFooter>
    <oddHeader>&amp;C&amp;A</oddHeader>
    <oddFooter>&amp;CPage &amp;P</oddFooter>
  </headerFooter>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3CA00"/>
    <pageSetUpPr/>
  </sheetPr>
  <sheetViews>
    <sheetView workbookViewId="0"/>
  </sheetViews>
  <sheetFormatPr customHeight="1" defaultColWidth="14.43" defaultRowHeight="15.0"/>
  <cols>
    <col customWidth="1" min="1" max="1" width="29.29"/>
    <col customWidth="1" min="2" max="2" width="16.43"/>
    <col customWidth="1" min="3" max="3" width="10.57"/>
    <col customWidth="1" min="4" max="5" width="14.43"/>
    <col customWidth="1" min="6" max="6" width="15.86"/>
    <col customWidth="1" min="7" max="7" width="16.0"/>
    <col customWidth="1" min="8" max="8" width="46.43"/>
  </cols>
  <sheetData>
    <row r="1" ht="17.25" customHeight="1">
      <c r="A1" s="378" t="s">
        <v>1197</v>
      </c>
      <c r="B1" s="719" t="s">
        <v>1198</v>
      </c>
      <c r="C1" s="268"/>
      <c r="D1" s="270"/>
      <c r="E1" s="270"/>
      <c r="F1" s="270"/>
      <c r="G1" s="720"/>
      <c r="H1" s="720"/>
    </row>
    <row r="2" ht="17.25" customHeight="1">
      <c r="A2" s="96"/>
      <c r="B2" s="270"/>
      <c r="C2" s="270"/>
      <c r="D2" s="270"/>
      <c r="E2" s="270"/>
      <c r="F2" s="270"/>
      <c r="G2" s="720"/>
      <c r="H2" s="720"/>
    </row>
    <row r="3" ht="68.25" customHeight="1">
      <c r="A3" s="273" t="s">
        <v>118</v>
      </c>
      <c r="B3" s="274"/>
      <c r="C3" s="274"/>
      <c r="D3" s="275"/>
      <c r="E3" s="276"/>
      <c r="F3" s="721"/>
      <c r="G3" s="722"/>
      <c r="H3" s="723"/>
    </row>
    <row r="4" ht="42.0" customHeight="1">
      <c r="A4" s="724" t="s">
        <v>89</v>
      </c>
      <c r="B4" s="724"/>
      <c r="C4" s="724" t="s">
        <v>123</v>
      </c>
      <c r="D4" s="724" t="s">
        <v>1199</v>
      </c>
      <c r="E4" s="724" t="s">
        <v>1200</v>
      </c>
      <c r="F4" s="724" t="s">
        <v>1201</v>
      </c>
      <c r="G4" s="724" t="s">
        <v>1202</v>
      </c>
      <c r="H4" s="725" t="s">
        <v>92</v>
      </c>
    </row>
    <row r="5" ht="12.75" customHeight="1">
      <c r="A5" s="726" t="s">
        <v>287</v>
      </c>
      <c r="B5" s="726"/>
      <c r="C5" s="726" t="s">
        <v>82</v>
      </c>
      <c r="D5" s="727"/>
      <c r="E5" s="727"/>
      <c r="F5" s="728"/>
      <c r="G5" s="729"/>
      <c r="H5" s="729"/>
    </row>
    <row r="6" ht="12.75" customHeight="1">
      <c r="A6" s="730" t="s">
        <v>1203</v>
      </c>
      <c r="B6" s="731" t="s">
        <v>1204</v>
      </c>
      <c r="C6" s="731" t="s">
        <v>82</v>
      </c>
      <c r="D6" s="732"/>
      <c r="E6" s="732"/>
      <c r="F6" s="733"/>
      <c r="G6" s="734"/>
      <c r="H6" s="734"/>
    </row>
    <row r="7" ht="12.75" customHeight="1">
      <c r="A7" s="42"/>
      <c r="B7" s="733" t="s">
        <v>1205</v>
      </c>
      <c r="C7" s="733" t="s">
        <v>82</v>
      </c>
      <c r="D7" s="732"/>
      <c r="E7" s="732"/>
      <c r="F7" s="733"/>
      <c r="G7" s="734"/>
      <c r="H7" s="734"/>
    </row>
    <row r="8" ht="12.75" customHeight="1">
      <c r="A8" s="173" t="s">
        <v>1206</v>
      </c>
      <c r="B8" s="173"/>
      <c r="C8" s="173" t="s">
        <v>82</v>
      </c>
      <c r="D8" s="732"/>
      <c r="E8" s="732"/>
      <c r="F8" s="735"/>
      <c r="G8" s="736"/>
      <c r="H8" s="736"/>
    </row>
    <row r="9" ht="12.75" customHeight="1">
      <c r="A9" s="737" t="s">
        <v>1207</v>
      </c>
      <c r="B9" s="737"/>
      <c r="C9" s="322" t="s">
        <v>82</v>
      </c>
      <c r="D9" s="738"/>
      <c r="E9" s="363"/>
      <c r="F9" s="733"/>
      <c r="G9" s="734"/>
      <c r="H9" s="739"/>
    </row>
    <row r="10" ht="12.75" customHeight="1">
      <c r="A10" s="730" t="s">
        <v>453</v>
      </c>
      <c r="B10" s="730"/>
      <c r="C10" s="730" t="s">
        <v>82</v>
      </c>
      <c r="D10" s="738"/>
      <c r="E10" s="732"/>
      <c r="F10" s="728"/>
      <c r="G10" s="729"/>
      <c r="H10" s="729"/>
    </row>
    <row r="11" ht="12.75" customHeight="1">
      <c r="A11" s="730" t="s">
        <v>1208</v>
      </c>
      <c r="B11" s="731" t="s">
        <v>1209</v>
      </c>
      <c r="C11" s="740" t="s">
        <v>82</v>
      </c>
      <c r="D11" s="741"/>
      <c r="E11" s="732"/>
      <c r="F11" s="733"/>
      <c r="G11" s="734"/>
      <c r="H11" s="734"/>
    </row>
    <row r="12" ht="12.75" customHeight="1">
      <c r="A12" s="171"/>
      <c r="B12" s="173" t="s">
        <v>1210</v>
      </c>
      <c r="C12" s="742" t="s">
        <v>82</v>
      </c>
      <c r="D12" s="741"/>
      <c r="E12" s="732"/>
      <c r="F12" s="733"/>
      <c r="G12" s="734"/>
      <c r="H12" s="734"/>
    </row>
    <row r="13" ht="12.75" customHeight="1">
      <c r="A13" s="743" t="s">
        <v>329</v>
      </c>
      <c r="B13" s="743"/>
      <c r="C13" s="743" t="s">
        <v>82</v>
      </c>
      <c r="D13" s="732"/>
      <c r="E13" s="732"/>
      <c r="F13" s="733"/>
      <c r="G13" s="734"/>
      <c r="H13" s="734"/>
    </row>
    <row r="14" ht="12.75" customHeight="1">
      <c r="A14" s="730" t="s">
        <v>484</v>
      </c>
      <c r="B14" s="730" t="s">
        <v>1211</v>
      </c>
      <c r="C14" s="730" t="s">
        <v>82</v>
      </c>
      <c r="D14" s="732"/>
      <c r="E14" s="732"/>
      <c r="F14" s="733"/>
      <c r="G14" s="734"/>
      <c r="H14" s="734"/>
    </row>
    <row r="15" ht="12.75" customHeight="1">
      <c r="A15" s="730" t="s">
        <v>409</v>
      </c>
      <c r="B15" s="731" t="s">
        <v>1211</v>
      </c>
      <c r="C15" s="731" t="s">
        <v>82</v>
      </c>
      <c r="D15" s="732"/>
      <c r="E15" s="732"/>
      <c r="F15" s="733"/>
      <c r="G15" s="734"/>
      <c r="H15" s="734"/>
    </row>
    <row r="16" ht="12.75" customHeight="1">
      <c r="A16" s="39"/>
      <c r="B16" s="733" t="s">
        <v>318</v>
      </c>
      <c r="C16" s="733" t="s">
        <v>82</v>
      </c>
      <c r="D16" s="732"/>
      <c r="E16" s="732"/>
      <c r="F16" s="733"/>
      <c r="G16" s="734"/>
      <c r="H16" s="734"/>
    </row>
    <row r="17" ht="12.75" customHeight="1">
      <c r="A17" s="171"/>
      <c r="B17" s="173" t="s">
        <v>328</v>
      </c>
      <c r="C17" s="173" t="s">
        <v>82</v>
      </c>
      <c r="D17" s="732"/>
      <c r="E17" s="732"/>
      <c r="F17" s="733"/>
      <c r="G17" s="734"/>
      <c r="H17" s="734"/>
    </row>
    <row r="18" ht="12.75" customHeight="1">
      <c r="A18" s="730" t="s">
        <v>1212</v>
      </c>
      <c r="B18" s="731" t="s">
        <v>142</v>
      </c>
      <c r="C18" s="731" t="s">
        <v>82</v>
      </c>
      <c r="D18" s="732"/>
      <c r="E18" s="732"/>
      <c r="F18" s="733"/>
      <c r="G18" s="734"/>
      <c r="H18" s="734"/>
    </row>
    <row r="19" ht="12.75" customHeight="1">
      <c r="A19" s="39"/>
      <c r="B19" s="733" t="s">
        <v>47</v>
      </c>
      <c r="C19" s="733" t="s">
        <v>82</v>
      </c>
      <c r="D19" s="732"/>
      <c r="E19" s="732"/>
      <c r="F19" s="733"/>
      <c r="G19" s="734"/>
      <c r="H19" s="734"/>
    </row>
    <row r="20" ht="12.75" customHeight="1">
      <c r="A20" s="39"/>
      <c r="B20" s="733" t="s">
        <v>61</v>
      </c>
      <c r="C20" s="733" t="s">
        <v>82</v>
      </c>
      <c r="D20" s="732"/>
      <c r="E20" s="732"/>
      <c r="F20" s="733"/>
      <c r="G20" s="734"/>
      <c r="H20" s="734"/>
    </row>
    <row r="21" ht="12.75" customHeight="1">
      <c r="A21" s="39"/>
      <c r="B21" s="733" t="s">
        <v>75</v>
      </c>
      <c r="C21" s="733" t="s">
        <v>82</v>
      </c>
      <c r="D21" s="732"/>
      <c r="E21" s="732"/>
      <c r="F21" s="733"/>
      <c r="G21" s="734"/>
      <c r="H21" s="734"/>
    </row>
    <row r="22" ht="12.75" customHeight="1">
      <c r="A22" s="39"/>
      <c r="B22" s="733" t="s">
        <v>1213</v>
      </c>
      <c r="C22" s="733" t="s">
        <v>82</v>
      </c>
      <c r="D22" s="732"/>
      <c r="E22" s="732"/>
      <c r="F22" s="733"/>
      <c r="G22" s="734"/>
      <c r="H22" s="734"/>
    </row>
    <row r="23" ht="12.75" customHeight="1">
      <c r="A23" s="171"/>
      <c r="B23" s="173" t="s">
        <v>77</v>
      </c>
      <c r="C23" s="173" t="s">
        <v>82</v>
      </c>
      <c r="D23" s="732"/>
      <c r="E23" s="732"/>
      <c r="F23" s="733"/>
      <c r="G23" s="734"/>
      <c r="H23" s="734"/>
    </row>
    <row r="24" ht="12.75" customHeight="1">
      <c r="A24" s="726" t="s">
        <v>1214</v>
      </c>
      <c r="B24" s="726"/>
      <c r="C24" s="726" t="s">
        <v>82</v>
      </c>
      <c r="D24" s="732"/>
      <c r="E24" s="733"/>
      <c r="F24" s="732"/>
      <c r="G24" s="732"/>
      <c r="H24" s="733"/>
    </row>
    <row r="25" ht="12.75" customHeight="1">
      <c r="A25" s="730" t="s">
        <v>1215</v>
      </c>
      <c r="B25" s="731" t="s">
        <v>1216</v>
      </c>
      <c r="C25" s="731" t="s">
        <v>82</v>
      </c>
      <c r="D25" s="732"/>
      <c r="E25" s="733"/>
      <c r="F25" s="363"/>
      <c r="G25" s="734"/>
      <c r="H25" s="734"/>
    </row>
    <row r="26" ht="12.75" customHeight="1">
      <c r="A26" s="171"/>
      <c r="B26" s="173" t="s">
        <v>1217</v>
      </c>
      <c r="C26" s="173" t="s">
        <v>82</v>
      </c>
      <c r="D26" s="732"/>
      <c r="E26" s="733"/>
      <c r="F26" s="732"/>
      <c r="G26" s="734"/>
      <c r="H26" s="734"/>
    </row>
    <row r="27" ht="12.75" customHeight="1">
      <c r="A27" s="743" t="s">
        <v>403</v>
      </c>
      <c r="B27" s="743"/>
      <c r="C27" s="743" t="s">
        <v>82</v>
      </c>
      <c r="D27" s="732"/>
      <c r="E27" s="732"/>
      <c r="F27" s="733"/>
      <c r="G27" s="734"/>
      <c r="H27" s="734"/>
    </row>
    <row r="28" ht="12.75" customHeight="1">
      <c r="A28" s="737" t="s">
        <v>405</v>
      </c>
      <c r="B28" s="737"/>
      <c r="C28" s="737" t="s">
        <v>82</v>
      </c>
      <c r="D28" s="732"/>
      <c r="E28" s="732"/>
      <c r="F28" s="733"/>
      <c r="G28" s="734"/>
      <c r="H28" s="734"/>
    </row>
    <row r="29" ht="12.75" customHeight="1">
      <c r="A29" s="737" t="s">
        <v>1218</v>
      </c>
      <c r="B29" s="737"/>
      <c r="C29" s="737" t="s">
        <v>82</v>
      </c>
      <c r="D29" s="732"/>
      <c r="E29" s="732"/>
      <c r="F29" s="733"/>
      <c r="G29" s="734"/>
      <c r="H29" s="734"/>
    </row>
    <row r="30" ht="12.75" customHeight="1">
      <c r="A30" s="737" t="s">
        <v>1219</v>
      </c>
      <c r="B30" s="737"/>
      <c r="C30" s="737" t="s">
        <v>82</v>
      </c>
      <c r="D30" s="732"/>
      <c r="E30" s="732"/>
      <c r="F30" s="733"/>
      <c r="G30" s="734"/>
      <c r="H30" s="734"/>
    </row>
    <row r="31" ht="12.75" customHeight="1">
      <c r="A31" s="730" t="s">
        <v>479</v>
      </c>
      <c r="B31" s="730"/>
      <c r="C31" s="730" t="s">
        <v>82</v>
      </c>
      <c r="D31" s="744"/>
      <c r="E31" s="744"/>
      <c r="F31" s="735"/>
      <c r="G31" s="736"/>
      <c r="H31" s="736"/>
    </row>
    <row r="32" ht="12.75" customHeight="1">
      <c r="A32" s="745"/>
      <c r="B32" s="745"/>
      <c r="C32" s="745"/>
      <c r="D32" s="745"/>
      <c r="E32" s="745"/>
      <c r="F32" s="745"/>
      <c r="G32" s="746"/>
      <c r="H32" s="746"/>
    </row>
    <row r="33" ht="12.75" customHeight="1">
      <c r="A33" s="747"/>
      <c r="B33" s="747"/>
      <c r="C33" s="747"/>
      <c r="D33" s="747"/>
      <c r="E33" s="747"/>
      <c r="F33" s="747"/>
      <c r="G33" s="748"/>
      <c r="H33" s="748"/>
    </row>
    <row r="34" ht="12.75" customHeight="1">
      <c r="A34" s="749"/>
      <c r="B34" s="749"/>
      <c r="C34" s="750"/>
      <c r="D34" s="750"/>
      <c r="E34" s="749"/>
      <c r="F34" s="749"/>
      <c r="G34" s="751"/>
      <c r="H34" s="751"/>
    </row>
    <row r="35" ht="12.75" customHeight="1">
      <c r="A35" s="750"/>
      <c r="B35" s="750"/>
      <c r="C35" s="750"/>
      <c r="D35" s="750"/>
      <c r="E35" s="750"/>
      <c r="F35" s="750"/>
      <c r="G35" s="752"/>
      <c r="H35" s="752"/>
    </row>
    <row r="36" ht="12.75" customHeight="1">
      <c r="A36" s="749"/>
      <c r="B36" s="750"/>
      <c r="C36" s="750"/>
      <c r="D36" s="750"/>
      <c r="E36" s="750"/>
      <c r="F36" s="750"/>
      <c r="G36" s="752"/>
      <c r="H36" s="752"/>
    </row>
    <row r="37" ht="12.75" customHeight="1">
      <c r="A37" s="750"/>
      <c r="B37" s="750"/>
      <c r="C37" s="750"/>
      <c r="D37" s="750"/>
      <c r="E37" s="750"/>
      <c r="F37" s="750"/>
      <c r="G37" s="752"/>
      <c r="H37" s="752"/>
    </row>
    <row r="38" ht="12.75" customHeight="1">
      <c r="A38" s="750"/>
      <c r="B38" s="750"/>
      <c r="C38" s="750"/>
      <c r="D38" s="750"/>
      <c r="E38" s="750"/>
      <c r="F38" s="750"/>
      <c r="G38" s="752"/>
      <c r="H38" s="752"/>
    </row>
    <row r="39" ht="12.75" customHeight="1">
      <c r="A39" s="750"/>
      <c r="B39" s="750"/>
      <c r="C39" s="750"/>
      <c r="D39" s="750"/>
      <c r="E39" s="750"/>
      <c r="F39" s="750"/>
      <c r="G39" s="752"/>
      <c r="H39" s="752"/>
    </row>
    <row r="40" ht="12.75" customHeight="1">
      <c r="A40" s="750"/>
      <c r="B40" s="750"/>
      <c r="C40" s="750"/>
      <c r="D40" s="750"/>
      <c r="E40" s="750"/>
      <c r="F40" s="750"/>
      <c r="G40" s="752"/>
      <c r="H40" s="752"/>
    </row>
    <row r="41" ht="12.75" customHeight="1">
      <c r="A41" s="750"/>
      <c r="B41" s="750"/>
      <c r="C41" s="750"/>
      <c r="D41" s="750"/>
      <c r="E41" s="750"/>
      <c r="F41" s="750"/>
      <c r="G41" s="752"/>
      <c r="H41" s="752"/>
    </row>
    <row r="42" ht="12.75" customHeight="1">
      <c r="A42" s="750"/>
      <c r="B42" s="750"/>
      <c r="C42" s="750"/>
      <c r="D42" s="750"/>
      <c r="E42" s="750"/>
      <c r="F42" s="750"/>
      <c r="G42" s="752"/>
      <c r="H42" s="752"/>
    </row>
    <row r="43" ht="12.75" customHeight="1">
      <c r="A43" s="750"/>
      <c r="B43" s="750"/>
      <c r="C43" s="750"/>
      <c r="D43" s="750"/>
      <c r="E43" s="750"/>
      <c r="F43" s="750"/>
      <c r="G43" s="752"/>
      <c r="H43" s="752"/>
    </row>
    <row r="44" ht="12.75" customHeight="1">
      <c r="A44" s="750"/>
      <c r="B44" s="750"/>
      <c r="C44" s="750"/>
      <c r="D44" s="750"/>
      <c r="E44" s="750"/>
      <c r="F44" s="750"/>
      <c r="G44" s="752"/>
      <c r="H44" s="752"/>
    </row>
    <row r="45" ht="12.75" customHeight="1">
      <c r="A45" s="750"/>
      <c r="B45" s="750"/>
      <c r="C45" s="750"/>
      <c r="D45" s="750"/>
      <c r="E45" s="750"/>
      <c r="F45" s="750"/>
      <c r="G45" s="752"/>
      <c r="H45" s="752"/>
    </row>
    <row r="46" ht="12.75" customHeight="1">
      <c r="A46" s="750"/>
      <c r="B46" s="750"/>
      <c r="C46" s="750"/>
      <c r="D46" s="750"/>
      <c r="E46" s="750"/>
      <c r="F46" s="750"/>
      <c r="G46" s="752"/>
      <c r="H46" s="752"/>
    </row>
    <row r="47" ht="12.75" customHeight="1">
      <c r="A47" s="750"/>
      <c r="B47" s="750"/>
      <c r="C47" s="750"/>
      <c r="D47" s="750"/>
      <c r="E47" s="750"/>
      <c r="F47" s="750"/>
      <c r="G47" s="752"/>
      <c r="H47" s="752"/>
    </row>
    <row r="48" ht="12.75" customHeight="1">
      <c r="A48" s="750"/>
      <c r="B48" s="750"/>
      <c r="C48" s="750"/>
      <c r="D48" s="750"/>
      <c r="E48" s="750"/>
      <c r="F48" s="750"/>
      <c r="G48" s="752"/>
      <c r="H48" s="752"/>
    </row>
    <row r="49" ht="12.75" customHeight="1">
      <c r="A49" s="750"/>
      <c r="B49" s="750"/>
      <c r="C49" s="750"/>
      <c r="D49" s="750"/>
      <c r="E49" s="750"/>
      <c r="F49" s="750"/>
      <c r="G49" s="752"/>
      <c r="H49" s="752"/>
    </row>
    <row r="50" ht="12.75" customHeight="1">
      <c r="A50" s="750"/>
      <c r="B50" s="750"/>
      <c r="C50" s="750"/>
      <c r="D50" s="750"/>
      <c r="E50" s="750"/>
      <c r="F50" s="750"/>
      <c r="G50" s="752"/>
      <c r="H50" s="752"/>
    </row>
    <row r="51" ht="12.75" customHeight="1">
      <c r="A51" s="750"/>
      <c r="B51" s="750"/>
      <c r="C51" s="750"/>
      <c r="D51" s="750"/>
      <c r="E51" s="750"/>
      <c r="F51" s="750"/>
      <c r="G51" s="752"/>
      <c r="H51" s="752"/>
    </row>
    <row r="52" ht="12.75" customHeight="1">
      <c r="A52" s="750"/>
      <c r="B52" s="750"/>
      <c r="C52" s="750"/>
      <c r="D52" s="750"/>
      <c r="E52" s="750"/>
      <c r="F52" s="750"/>
      <c r="G52" s="752"/>
      <c r="H52" s="752"/>
    </row>
    <row r="53" ht="12.75" customHeight="1">
      <c r="A53" s="750"/>
      <c r="B53" s="750"/>
      <c r="C53" s="750"/>
      <c r="D53" s="750"/>
      <c r="E53" s="750"/>
      <c r="F53" s="750"/>
      <c r="G53" s="752"/>
      <c r="H53" s="752"/>
    </row>
    <row r="54" ht="12.75" customHeight="1">
      <c r="A54" s="750"/>
      <c r="B54" s="750"/>
      <c r="C54" s="750"/>
      <c r="D54" s="750"/>
      <c r="E54" s="750"/>
      <c r="F54" s="750"/>
      <c r="G54" s="752"/>
      <c r="H54" s="752"/>
    </row>
    <row r="55" ht="12.75" customHeight="1">
      <c r="A55" s="750"/>
      <c r="B55" s="750"/>
      <c r="C55" s="750"/>
      <c r="D55" s="750"/>
      <c r="E55" s="750"/>
      <c r="F55" s="750"/>
      <c r="G55" s="752"/>
      <c r="H55" s="752"/>
    </row>
    <row r="56" ht="12.75" customHeight="1">
      <c r="A56" s="750"/>
      <c r="B56" s="750"/>
      <c r="C56" s="750"/>
      <c r="D56" s="750"/>
      <c r="E56" s="750"/>
      <c r="F56" s="750"/>
      <c r="G56" s="752"/>
      <c r="H56" s="752"/>
    </row>
    <row r="57" ht="12.75" customHeight="1">
      <c r="A57" s="750"/>
      <c r="B57" s="750"/>
      <c r="C57" s="750"/>
      <c r="D57" s="750"/>
      <c r="E57" s="750"/>
      <c r="F57" s="750"/>
      <c r="G57" s="752"/>
      <c r="H57" s="752"/>
    </row>
    <row r="58" ht="12.75" customHeight="1">
      <c r="A58" s="750"/>
      <c r="B58" s="750"/>
      <c r="C58" s="750"/>
      <c r="D58" s="750"/>
      <c r="E58" s="750"/>
      <c r="F58" s="750"/>
      <c r="G58" s="752"/>
      <c r="H58" s="752"/>
    </row>
    <row r="59" ht="12.75" customHeight="1">
      <c r="A59" s="750"/>
      <c r="B59" s="750"/>
      <c r="C59" s="750"/>
      <c r="D59" s="750"/>
      <c r="E59" s="750"/>
      <c r="F59" s="750"/>
      <c r="G59" s="752"/>
      <c r="H59" s="752"/>
    </row>
    <row r="60" ht="12.75" customHeight="1">
      <c r="A60" s="635"/>
      <c r="B60" s="635"/>
      <c r="C60" s="635"/>
      <c r="D60" s="635"/>
      <c r="E60" s="635"/>
      <c r="F60" s="635"/>
      <c r="G60" s="688"/>
      <c r="H60" s="688"/>
    </row>
    <row r="61" ht="12.75" customHeight="1">
      <c r="A61" s="635"/>
      <c r="B61" s="635"/>
      <c r="C61" s="635"/>
      <c r="D61" s="635"/>
      <c r="E61" s="635"/>
      <c r="F61" s="635"/>
      <c r="G61" s="688"/>
      <c r="H61" s="688"/>
    </row>
    <row r="62" ht="12.75" customHeight="1">
      <c r="A62" s="635"/>
      <c r="B62" s="635"/>
      <c r="C62" s="635"/>
      <c r="D62" s="635"/>
      <c r="E62" s="635"/>
      <c r="F62" s="635"/>
      <c r="G62" s="688"/>
      <c r="H62" s="688"/>
    </row>
    <row r="63" ht="12.75" customHeight="1">
      <c r="A63" s="635"/>
      <c r="B63" s="635"/>
      <c r="C63" s="635"/>
      <c r="D63" s="635"/>
      <c r="E63" s="635"/>
      <c r="F63" s="635"/>
      <c r="G63" s="688"/>
      <c r="H63" s="688"/>
    </row>
    <row r="64" ht="12.75" customHeight="1">
      <c r="A64" s="635"/>
      <c r="B64" s="635"/>
      <c r="C64" s="635"/>
      <c r="D64" s="635"/>
      <c r="E64" s="635"/>
      <c r="F64" s="635"/>
      <c r="G64" s="688"/>
      <c r="H64" s="688"/>
    </row>
    <row r="65" ht="12.75" customHeight="1">
      <c r="A65" s="635"/>
      <c r="B65" s="635"/>
      <c r="C65" s="635"/>
      <c r="D65" s="635"/>
      <c r="E65" s="635"/>
      <c r="F65" s="635"/>
      <c r="G65" s="688"/>
      <c r="H65" s="688"/>
    </row>
    <row r="66" ht="12.75" customHeight="1">
      <c r="A66" s="686"/>
      <c r="B66" s="686"/>
      <c r="C66" s="686"/>
      <c r="D66" s="686"/>
      <c r="E66" s="686"/>
      <c r="F66" s="686"/>
      <c r="G66" s="688"/>
      <c r="H66" s="688"/>
    </row>
    <row r="67" ht="12.75" customHeight="1">
      <c r="A67" s="686"/>
      <c r="B67" s="686"/>
      <c r="C67" s="686"/>
      <c r="D67" s="686"/>
      <c r="E67" s="686"/>
      <c r="F67" s="686"/>
      <c r="G67" s="688"/>
      <c r="H67" s="688"/>
    </row>
    <row r="68" ht="12.75" customHeight="1">
      <c r="A68" s="686"/>
      <c r="B68" s="686"/>
      <c r="C68" s="686"/>
      <c r="D68" s="686"/>
      <c r="E68" s="686"/>
      <c r="F68" s="686"/>
      <c r="G68" s="688"/>
      <c r="H68" s="688"/>
    </row>
    <row r="69" ht="12.75" customHeight="1">
      <c r="A69" s="686"/>
      <c r="B69" s="686"/>
      <c r="C69" s="686"/>
      <c r="D69" s="686"/>
      <c r="E69" s="686"/>
      <c r="F69" s="686"/>
      <c r="G69" s="688"/>
      <c r="H69" s="688"/>
    </row>
    <row r="70" ht="12.75" customHeight="1">
      <c r="A70" s="686"/>
      <c r="B70" s="686"/>
      <c r="C70" s="686"/>
      <c r="D70" s="686"/>
      <c r="E70" s="686"/>
      <c r="F70" s="686"/>
      <c r="G70" s="688"/>
      <c r="H70" s="688"/>
    </row>
    <row r="71" ht="12.75" customHeight="1">
      <c r="A71" s="686"/>
      <c r="B71" s="686"/>
      <c r="C71" s="686"/>
      <c r="D71" s="686"/>
      <c r="E71" s="686"/>
      <c r="F71" s="686"/>
      <c r="G71" s="688"/>
      <c r="H71" s="688"/>
    </row>
    <row r="72" ht="12.75" customHeight="1">
      <c r="A72" s="686"/>
      <c r="B72" s="686"/>
      <c r="C72" s="686"/>
      <c r="D72" s="686"/>
      <c r="E72" s="686"/>
      <c r="F72" s="686"/>
      <c r="G72" s="688"/>
      <c r="H72" s="688"/>
    </row>
    <row r="73" ht="12.75" customHeight="1">
      <c r="A73" s="686"/>
      <c r="B73" s="686"/>
      <c r="C73" s="686"/>
      <c r="D73" s="686"/>
      <c r="E73" s="686"/>
      <c r="F73" s="686"/>
      <c r="G73" s="688"/>
      <c r="H73" s="688"/>
    </row>
    <row r="74" ht="12.75" customHeight="1">
      <c r="A74" s="686"/>
      <c r="B74" s="686"/>
      <c r="C74" s="686"/>
      <c r="D74" s="686"/>
      <c r="E74" s="686"/>
      <c r="F74" s="686"/>
      <c r="G74" s="688"/>
      <c r="H74" s="688"/>
    </row>
    <row r="75" ht="12.75" customHeight="1">
      <c r="A75" s="686"/>
      <c r="B75" s="686"/>
      <c r="C75" s="686"/>
      <c r="D75" s="686"/>
      <c r="E75" s="686"/>
      <c r="F75" s="686"/>
      <c r="G75" s="688"/>
      <c r="H75" s="688"/>
    </row>
    <row r="76" ht="12.75" customHeight="1">
      <c r="A76" s="686"/>
      <c r="B76" s="686"/>
      <c r="C76" s="686"/>
      <c r="D76" s="686"/>
      <c r="E76" s="686"/>
      <c r="F76" s="686"/>
      <c r="G76" s="688"/>
      <c r="H76" s="688"/>
    </row>
    <row r="77" ht="12.75" customHeight="1">
      <c r="A77" s="686"/>
      <c r="B77" s="686"/>
      <c r="C77" s="686"/>
      <c r="D77" s="686"/>
      <c r="E77" s="686"/>
      <c r="F77" s="686"/>
      <c r="G77" s="688"/>
      <c r="H77" s="688"/>
    </row>
    <row r="78" ht="12.75" customHeight="1">
      <c r="A78" s="686"/>
      <c r="B78" s="686"/>
      <c r="C78" s="686"/>
      <c r="D78" s="686"/>
      <c r="E78" s="686"/>
      <c r="F78" s="686"/>
      <c r="G78" s="688"/>
      <c r="H78" s="688"/>
    </row>
    <row r="79" ht="12.75" customHeight="1">
      <c r="A79" s="686"/>
      <c r="B79" s="686"/>
      <c r="C79" s="686"/>
      <c r="D79" s="686"/>
      <c r="E79" s="686"/>
      <c r="F79" s="686"/>
      <c r="G79" s="688"/>
      <c r="H79" s="688"/>
    </row>
    <row r="80" ht="12.75" customHeight="1">
      <c r="A80" s="686"/>
      <c r="B80" s="686"/>
      <c r="C80" s="686"/>
      <c r="D80" s="686"/>
      <c r="E80" s="686"/>
      <c r="F80" s="686"/>
      <c r="G80" s="688"/>
      <c r="H80" s="688"/>
    </row>
    <row r="81" ht="12.75" customHeight="1">
      <c r="A81" s="686"/>
      <c r="B81" s="686"/>
      <c r="C81" s="686"/>
      <c r="D81" s="686"/>
      <c r="E81" s="686"/>
      <c r="F81" s="686"/>
      <c r="G81" s="688"/>
      <c r="H81" s="688"/>
    </row>
    <row r="82" ht="12.75" customHeight="1">
      <c r="A82" s="686"/>
      <c r="B82" s="686"/>
      <c r="C82" s="686"/>
      <c r="D82" s="686"/>
      <c r="E82" s="686"/>
      <c r="F82" s="686"/>
      <c r="G82" s="688"/>
      <c r="H82" s="688"/>
    </row>
    <row r="83" ht="12.75" customHeight="1">
      <c r="A83" s="686"/>
      <c r="B83" s="686"/>
      <c r="C83" s="686"/>
      <c r="D83" s="686"/>
      <c r="E83" s="686"/>
      <c r="F83" s="686"/>
      <c r="G83" s="688"/>
      <c r="H83" s="688"/>
    </row>
    <row r="84" ht="12.75" customHeight="1">
      <c r="A84" s="686"/>
      <c r="B84" s="686"/>
      <c r="C84" s="686"/>
      <c r="D84" s="686"/>
      <c r="E84" s="686"/>
      <c r="F84" s="686"/>
      <c r="G84" s="688"/>
      <c r="H84" s="688"/>
    </row>
    <row r="85" ht="12.75" customHeight="1">
      <c r="A85" s="686"/>
      <c r="B85" s="686"/>
      <c r="C85" s="686"/>
      <c r="D85" s="686"/>
      <c r="E85" s="686"/>
      <c r="F85" s="686"/>
      <c r="G85" s="688"/>
      <c r="H85" s="688"/>
    </row>
    <row r="86" ht="12.75" customHeight="1">
      <c r="A86" s="686"/>
      <c r="B86" s="686"/>
      <c r="C86" s="686"/>
      <c r="D86" s="686"/>
      <c r="E86" s="686"/>
      <c r="F86" s="686"/>
      <c r="G86" s="688"/>
      <c r="H86" s="688"/>
    </row>
    <row r="87" ht="12.75" customHeight="1">
      <c r="A87" s="686"/>
      <c r="B87" s="686"/>
      <c r="C87" s="686"/>
      <c r="D87" s="686"/>
      <c r="E87" s="686"/>
      <c r="F87" s="686"/>
      <c r="G87" s="688"/>
      <c r="H87" s="688"/>
    </row>
    <row r="88" ht="12.75" customHeight="1">
      <c r="A88" s="686"/>
      <c r="B88" s="686"/>
      <c r="C88" s="686"/>
      <c r="D88" s="686"/>
      <c r="E88" s="686"/>
      <c r="F88" s="686"/>
      <c r="G88" s="688"/>
      <c r="H88" s="688"/>
    </row>
    <row r="89" ht="12.75" customHeight="1">
      <c r="A89" s="686"/>
      <c r="B89" s="686"/>
      <c r="C89" s="686"/>
      <c r="D89" s="686"/>
      <c r="E89" s="686"/>
      <c r="F89" s="686"/>
      <c r="G89" s="688"/>
      <c r="H89" s="688"/>
    </row>
    <row r="90" ht="12.75" customHeight="1">
      <c r="A90" s="686"/>
      <c r="B90" s="686"/>
      <c r="C90" s="686"/>
      <c r="D90" s="686"/>
      <c r="E90" s="686"/>
      <c r="F90" s="686"/>
      <c r="G90" s="688"/>
      <c r="H90" s="688"/>
    </row>
    <row r="91" ht="12.75" customHeight="1">
      <c r="A91" s="686"/>
      <c r="B91" s="686"/>
      <c r="C91" s="686"/>
      <c r="D91" s="686"/>
      <c r="E91" s="686"/>
      <c r="F91" s="686"/>
      <c r="G91" s="688"/>
      <c r="H91" s="688"/>
    </row>
    <row r="92" ht="12.75" customHeight="1">
      <c r="A92" s="686"/>
      <c r="B92" s="686"/>
      <c r="C92" s="686"/>
      <c r="D92" s="686"/>
      <c r="E92" s="686"/>
      <c r="F92" s="686"/>
      <c r="G92" s="688"/>
      <c r="H92" s="688"/>
    </row>
    <row r="93" ht="12.75" customHeight="1">
      <c r="A93" s="686"/>
      <c r="B93" s="686"/>
      <c r="C93" s="686"/>
      <c r="D93" s="686"/>
      <c r="E93" s="686"/>
      <c r="F93" s="686"/>
      <c r="G93" s="688"/>
      <c r="H93" s="688"/>
    </row>
    <row r="94" ht="12.75" customHeight="1">
      <c r="A94" s="686"/>
      <c r="B94" s="686"/>
      <c r="C94" s="686"/>
      <c r="D94" s="686"/>
      <c r="E94" s="686"/>
      <c r="F94" s="686"/>
      <c r="G94" s="688"/>
      <c r="H94" s="688"/>
    </row>
    <row r="95" ht="12.75" customHeight="1">
      <c r="A95" s="686"/>
      <c r="B95" s="686"/>
      <c r="C95" s="686"/>
      <c r="D95" s="686"/>
      <c r="E95" s="686"/>
      <c r="F95" s="686"/>
      <c r="G95" s="688"/>
      <c r="H95" s="688"/>
    </row>
    <row r="96" ht="12.75" customHeight="1">
      <c r="A96" s="686"/>
      <c r="B96" s="686"/>
      <c r="C96" s="686"/>
      <c r="D96" s="686"/>
      <c r="E96" s="686"/>
      <c r="F96" s="686"/>
      <c r="G96" s="688"/>
      <c r="H96" s="688"/>
    </row>
    <row r="97" ht="12.75" customHeight="1">
      <c r="A97" s="686"/>
      <c r="B97" s="686"/>
      <c r="C97" s="686"/>
      <c r="D97" s="686"/>
      <c r="E97" s="686"/>
      <c r="F97" s="686"/>
      <c r="G97" s="688"/>
      <c r="H97" s="688"/>
    </row>
    <row r="98" ht="12.75" customHeight="1">
      <c r="A98" s="686"/>
      <c r="B98" s="686"/>
      <c r="C98" s="686"/>
      <c r="D98" s="686"/>
      <c r="E98" s="686"/>
      <c r="F98" s="686"/>
      <c r="G98" s="688"/>
      <c r="H98" s="688"/>
    </row>
    <row r="99" ht="12.75" customHeight="1">
      <c r="A99" s="686"/>
      <c r="B99" s="686"/>
      <c r="C99" s="686"/>
      <c r="D99" s="686"/>
      <c r="E99" s="686"/>
      <c r="F99" s="686"/>
      <c r="G99" s="688"/>
      <c r="H99" s="688"/>
    </row>
    <row r="100" ht="12.75" customHeight="1">
      <c r="A100" s="686"/>
      <c r="B100" s="686"/>
      <c r="C100" s="686"/>
      <c r="D100" s="686"/>
      <c r="E100" s="686"/>
      <c r="F100" s="686"/>
      <c r="G100" s="688"/>
      <c r="H100" s="688"/>
    </row>
    <row r="101" ht="12.75" customHeight="1">
      <c r="A101" s="686"/>
      <c r="B101" s="686"/>
      <c r="C101" s="686"/>
      <c r="D101" s="686"/>
      <c r="E101" s="686"/>
      <c r="F101" s="686"/>
      <c r="G101" s="688"/>
      <c r="H101" s="688"/>
    </row>
    <row r="102" ht="12.75" customHeight="1">
      <c r="A102" s="686"/>
      <c r="B102" s="686"/>
      <c r="C102" s="686"/>
      <c r="D102" s="686"/>
      <c r="E102" s="686"/>
      <c r="F102" s="686"/>
      <c r="G102" s="688"/>
      <c r="H102" s="688"/>
    </row>
    <row r="103" ht="12.75" customHeight="1">
      <c r="A103" s="686"/>
      <c r="B103" s="686"/>
      <c r="C103" s="686"/>
      <c r="D103" s="686"/>
      <c r="E103" s="686"/>
      <c r="F103" s="686"/>
      <c r="G103" s="688"/>
      <c r="H103" s="688"/>
    </row>
    <row r="104" ht="12.75" customHeight="1">
      <c r="A104" s="686"/>
      <c r="B104" s="686"/>
      <c r="C104" s="686"/>
      <c r="D104" s="686"/>
      <c r="E104" s="686"/>
      <c r="F104" s="686"/>
      <c r="G104" s="688"/>
      <c r="H104" s="688"/>
    </row>
    <row r="105" ht="12.75" customHeight="1">
      <c r="A105" s="686"/>
      <c r="B105" s="686"/>
      <c r="C105" s="686"/>
      <c r="D105" s="686"/>
      <c r="E105" s="686"/>
      <c r="F105" s="686"/>
      <c r="G105" s="688"/>
      <c r="H105" s="688"/>
    </row>
    <row r="106" ht="12.75" customHeight="1">
      <c r="A106" s="686"/>
      <c r="B106" s="686"/>
      <c r="C106" s="686"/>
      <c r="D106" s="686"/>
      <c r="E106" s="686"/>
      <c r="F106" s="686"/>
      <c r="G106" s="688"/>
      <c r="H106" s="688"/>
    </row>
    <row r="107" ht="12.75" customHeight="1">
      <c r="A107" s="686"/>
      <c r="B107" s="686"/>
      <c r="C107" s="686"/>
      <c r="D107" s="686"/>
      <c r="E107" s="686"/>
      <c r="F107" s="686"/>
      <c r="G107" s="688"/>
      <c r="H107" s="688"/>
    </row>
    <row r="108" ht="12.75" customHeight="1">
      <c r="A108" s="686"/>
      <c r="B108" s="686"/>
      <c r="C108" s="686"/>
      <c r="D108" s="686"/>
      <c r="E108" s="686"/>
      <c r="F108" s="686"/>
      <c r="G108" s="688"/>
      <c r="H108" s="688"/>
    </row>
    <row r="109" ht="12.75" customHeight="1">
      <c r="A109" s="686"/>
      <c r="B109" s="686"/>
      <c r="C109" s="686"/>
      <c r="D109" s="686"/>
      <c r="E109" s="686"/>
      <c r="F109" s="686"/>
      <c r="G109" s="688"/>
      <c r="H109" s="688"/>
    </row>
    <row r="110" ht="12.75" customHeight="1">
      <c r="A110" s="686"/>
      <c r="B110" s="686"/>
      <c r="C110" s="686"/>
      <c r="D110" s="686"/>
      <c r="E110" s="686"/>
      <c r="F110" s="686"/>
      <c r="G110" s="688"/>
      <c r="H110" s="688"/>
    </row>
    <row r="111" ht="12.75" customHeight="1">
      <c r="A111" s="686"/>
      <c r="B111" s="686"/>
      <c r="C111" s="686"/>
      <c r="D111" s="686"/>
      <c r="E111" s="686"/>
      <c r="F111" s="686"/>
      <c r="G111" s="688"/>
      <c r="H111" s="688"/>
    </row>
    <row r="112" ht="12.75" customHeight="1">
      <c r="A112" s="686"/>
      <c r="B112" s="686"/>
      <c r="C112" s="686"/>
      <c r="D112" s="686"/>
      <c r="E112" s="686"/>
      <c r="F112" s="686"/>
      <c r="G112" s="688"/>
      <c r="H112" s="688"/>
    </row>
    <row r="113" ht="12.75" customHeight="1">
      <c r="A113" s="686"/>
      <c r="B113" s="686"/>
      <c r="C113" s="686"/>
      <c r="D113" s="686"/>
      <c r="E113" s="686"/>
      <c r="F113" s="686"/>
      <c r="G113" s="688"/>
      <c r="H113" s="688"/>
    </row>
    <row r="114" ht="12.75" customHeight="1">
      <c r="A114" s="686"/>
      <c r="B114" s="686"/>
      <c r="C114" s="686"/>
      <c r="D114" s="686"/>
      <c r="E114" s="686"/>
      <c r="F114" s="686"/>
      <c r="G114" s="688"/>
      <c r="H114" s="688"/>
    </row>
    <row r="115" ht="12.75" customHeight="1">
      <c r="A115" s="686"/>
      <c r="B115" s="686"/>
      <c r="C115" s="686"/>
      <c r="D115" s="686"/>
      <c r="E115" s="686"/>
      <c r="F115" s="686"/>
      <c r="G115" s="688"/>
      <c r="H115" s="688"/>
    </row>
    <row r="116" ht="12.75" customHeight="1">
      <c r="A116" s="686"/>
      <c r="B116" s="686"/>
      <c r="C116" s="686"/>
      <c r="D116" s="686"/>
      <c r="E116" s="686"/>
      <c r="F116" s="686"/>
      <c r="G116" s="688"/>
      <c r="H116" s="688"/>
    </row>
    <row r="117" ht="12.75" customHeight="1">
      <c r="A117" s="686"/>
      <c r="B117" s="686"/>
      <c r="C117" s="686"/>
      <c r="D117" s="686"/>
      <c r="E117" s="686"/>
      <c r="F117" s="686"/>
      <c r="G117" s="688"/>
      <c r="H117" s="688"/>
    </row>
    <row r="118" ht="12.75" customHeight="1">
      <c r="A118" s="686"/>
      <c r="B118" s="686"/>
      <c r="C118" s="686"/>
      <c r="D118" s="686"/>
      <c r="E118" s="686"/>
      <c r="F118" s="686"/>
      <c r="G118" s="688"/>
      <c r="H118" s="688"/>
    </row>
    <row r="119" ht="12.75" customHeight="1">
      <c r="A119" s="686"/>
      <c r="B119" s="686"/>
      <c r="C119" s="686"/>
      <c r="D119" s="686"/>
      <c r="E119" s="686"/>
      <c r="F119" s="686"/>
      <c r="G119" s="688"/>
      <c r="H119" s="688"/>
    </row>
    <row r="120" ht="12.75" customHeight="1">
      <c r="A120" s="686"/>
      <c r="B120" s="686"/>
      <c r="C120" s="686"/>
      <c r="D120" s="686"/>
      <c r="E120" s="686"/>
      <c r="F120" s="686"/>
      <c r="G120" s="688"/>
      <c r="H120" s="688"/>
    </row>
    <row r="121" ht="12.75" customHeight="1">
      <c r="A121" s="686"/>
      <c r="B121" s="686"/>
      <c r="C121" s="686"/>
      <c r="D121" s="686"/>
      <c r="E121" s="686"/>
      <c r="F121" s="686"/>
      <c r="G121" s="688"/>
      <c r="H121" s="688"/>
    </row>
    <row r="122" ht="12.75" customHeight="1">
      <c r="A122" s="686"/>
      <c r="B122" s="686"/>
      <c r="C122" s="686"/>
      <c r="D122" s="686"/>
      <c r="E122" s="686"/>
      <c r="F122" s="686"/>
      <c r="G122" s="688"/>
      <c r="H122" s="688"/>
    </row>
    <row r="123" ht="12.75" customHeight="1">
      <c r="A123" s="686"/>
      <c r="B123" s="686"/>
      <c r="C123" s="686"/>
      <c r="D123" s="686"/>
      <c r="E123" s="686"/>
      <c r="F123" s="686"/>
      <c r="G123" s="688"/>
      <c r="H123" s="688"/>
    </row>
    <row r="124" ht="12.75" customHeight="1">
      <c r="A124" s="686"/>
      <c r="B124" s="686"/>
      <c r="C124" s="686"/>
      <c r="D124" s="686"/>
      <c r="E124" s="686"/>
      <c r="F124" s="686"/>
      <c r="G124" s="688"/>
      <c r="H124" s="688"/>
    </row>
    <row r="125" ht="12.75" customHeight="1">
      <c r="A125" s="686"/>
      <c r="B125" s="686"/>
      <c r="C125" s="686"/>
      <c r="D125" s="686"/>
      <c r="E125" s="686"/>
      <c r="F125" s="686"/>
      <c r="G125" s="688"/>
      <c r="H125" s="688"/>
    </row>
    <row r="126" ht="12.75" customHeight="1">
      <c r="A126" s="686"/>
      <c r="B126" s="686"/>
      <c r="C126" s="686"/>
      <c r="D126" s="686"/>
      <c r="E126" s="686"/>
      <c r="F126" s="686"/>
      <c r="G126" s="688"/>
      <c r="H126" s="688"/>
    </row>
    <row r="127" ht="12.75" customHeight="1">
      <c r="A127" s="686"/>
      <c r="B127" s="686"/>
      <c r="C127" s="686"/>
      <c r="D127" s="686"/>
      <c r="E127" s="686"/>
      <c r="F127" s="686"/>
      <c r="G127" s="688"/>
      <c r="H127" s="688"/>
    </row>
    <row r="128" ht="12.75" customHeight="1">
      <c r="A128" s="686"/>
      <c r="B128" s="686"/>
      <c r="C128" s="686"/>
      <c r="D128" s="686"/>
      <c r="E128" s="686"/>
      <c r="F128" s="686"/>
      <c r="G128" s="688"/>
      <c r="H128" s="688"/>
    </row>
    <row r="129" ht="12.75" customHeight="1">
      <c r="A129" s="686"/>
      <c r="B129" s="686"/>
      <c r="C129" s="686"/>
      <c r="D129" s="686"/>
      <c r="E129" s="686"/>
      <c r="F129" s="686"/>
      <c r="G129" s="688"/>
      <c r="H129" s="688"/>
    </row>
    <row r="130" ht="12.75" customHeight="1">
      <c r="A130" s="686"/>
      <c r="B130" s="686"/>
      <c r="C130" s="686"/>
      <c r="D130" s="686"/>
      <c r="E130" s="686"/>
      <c r="F130" s="686"/>
      <c r="G130" s="688"/>
      <c r="H130" s="688"/>
    </row>
    <row r="131" ht="12.75" customHeight="1">
      <c r="A131" s="686"/>
      <c r="B131" s="686"/>
      <c r="C131" s="686"/>
      <c r="D131" s="686"/>
      <c r="E131" s="686"/>
      <c r="F131" s="686"/>
      <c r="G131" s="688"/>
      <c r="H131" s="688"/>
    </row>
    <row r="132" ht="12.75" customHeight="1">
      <c r="A132" s="686"/>
      <c r="B132" s="686"/>
      <c r="C132" s="686"/>
      <c r="D132" s="686"/>
      <c r="E132" s="686"/>
      <c r="F132" s="686"/>
      <c r="G132" s="688"/>
      <c r="H132" s="688"/>
    </row>
    <row r="133" ht="12.75" customHeight="1">
      <c r="A133" s="686"/>
      <c r="B133" s="686"/>
      <c r="C133" s="686"/>
      <c r="D133" s="686"/>
      <c r="E133" s="686"/>
      <c r="F133" s="686"/>
      <c r="G133" s="688"/>
      <c r="H133" s="688"/>
    </row>
    <row r="134" ht="12.75" customHeight="1">
      <c r="A134" s="686"/>
      <c r="B134" s="686"/>
      <c r="C134" s="686"/>
      <c r="D134" s="686"/>
      <c r="E134" s="686"/>
      <c r="F134" s="686"/>
      <c r="G134" s="688"/>
      <c r="H134" s="688"/>
    </row>
    <row r="135" ht="12.75" customHeight="1">
      <c r="A135" s="686"/>
      <c r="B135" s="686"/>
      <c r="C135" s="686"/>
      <c r="D135" s="686"/>
      <c r="E135" s="686"/>
      <c r="F135" s="686"/>
      <c r="G135" s="688"/>
      <c r="H135" s="688"/>
    </row>
    <row r="136" ht="12.75" customHeight="1">
      <c r="A136" s="686"/>
      <c r="B136" s="686"/>
      <c r="C136" s="686"/>
      <c r="D136" s="686"/>
      <c r="E136" s="686"/>
      <c r="F136" s="686"/>
      <c r="G136" s="688"/>
      <c r="H136" s="688"/>
    </row>
    <row r="137" ht="12.75" customHeight="1">
      <c r="A137" s="686"/>
      <c r="B137" s="686"/>
      <c r="C137" s="686"/>
      <c r="D137" s="686"/>
      <c r="E137" s="686"/>
      <c r="F137" s="686"/>
      <c r="G137" s="688"/>
      <c r="H137" s="688"/>
    </row>
    <row r="138" ht="12.75" customHeight="1">
      <c r="A138" s="686"/>
      <c r="B138" s="686"/>
      <c r="C138" s="686"/>
      <c r="D138" s="686"/>
      <c r="E138" s="686"/>
      <c r="F138" s="686"/>
      <c r="G138" s="688"/>
      <c r="H138" s="688"/>
    </row>
    <row r="139" ht="12.75" customHeight="1">
      <c r="A139" s="686"/>
      <c r="B139" s="686"/>
      <c r="C139" s="686"/>
      <c r="D139" s="686"/>
      <c r="E139" s="686"/>
      <c r="F139" s="686"/>
      <c r="G139" s="688"/>
      <c r="H139" s="688"/>
    </row>
    <row r="140" ht="12.75" customHeight="1">
      <c r="A140" s="686"/>
      <c r="B140" s="686"/>
      <c r="C140" s="686"/>
      <c r="D140" s="686"/>
      <c r="E140" s="686"/>
      <c r="F140" s="686"/>
      <c r="G140" s="688"/>
      <c r="H140" s="688"/>
    </row>
    <row r="141" ht="12.75" customHeight="1">
      <c r="A141" s="686"/>
      <c r="B141" s="686"/>
      <c r="C141" s="686"/>
      <c r="D141" s="686"/>
      <c r="E141" s="686"/>
      <c r="F141" s="686"/>
      <c r="G141" s="688"/>
      <c r="H141" s="688"/>
    </row>
    <row r="142" ht="12.75" customHeight="1">
      <c r="A142" s="686"/>
      <c r="B142" s="686"/>
      <c r="C142" s="686"/>
      <c r="D142" s="686"/>
      <c r="E142" s="686"/>
      <c r="F142" s="686"/>
      <c r="G142" s="688"/>
      <c r="H142" s="688"/>
    </row>
    <row r="143" ht="12.75" customHeight="1">
      <c r="A143" s="686"/>
      <c r="B143" s="686"/>
      <c r="C143" s="686"/>
      <c r="D143" s="686"/>
      <c r="E143" s="686"/>
      <c r="F143" s="686"/>
      <c r="G143" s="688"/>
      <c r="H143" s="688"/>
    </row>
    <row r="144" ht="12.75" customHeight="1">
      <c r="A144" s="686"/>
      <c r="B144" s="686"/>
      <c r="C144" s="686"/>
      <c r="D144" s="686"/>
      <c r="E144" s="686"/>
      <c r="F144" s="686"/>
      <c r="G144" s="688"/>
      <c r="H144" s="688"/>
    </row>
    <row r="145" ht="12.75" customHeight="1">
      <c r="A145" s="686"/>
      <c r="B145" s="686"/>
      <c r="C145" s="686"/>
      <c r="D145" s="686"/>
      <c r="E145" s="686"/>
      <c r="F145" s="686"/>
      <c r="G145" s="688"/>
      <c r="H145" s="688"/>
    </row>
    <row r="146" ht="12.75" customHeight="1">
      <c r="A146" s="686"/>
      <c r="B146" s="686"/>
      <c r="C146" s="686"/>
      <c r="D146" s="686"/>
      <c r="E146" s="686"/>
      <c r="F146" s="686"/>
      <c r="G146" s="688"/>
      <c r="H146" s="688"/>
    </row>
    <row r="147" ht="12.75" customHeight="1">
      <c r="A147" s="686"/>
      <c r="B147" s="686"/>
      <c r="C147" s="686"/>
      <c r="D147" s="686"/>
      <c r="E147" s="686"/>
      <c r="F147" s="686"/>
      <c r="G147" s="688"/>
      <c r="H147" s="688"/>
    </row>
    <row r="148" ht="12.75" customHeight="1">
      <c r="A148" s="686"/>
      <c r="B148" s="686"/>
      <c r="C148" s="686"/>
      <c r="D148" s="686"/>
      <c r="E148" s="686"/>
      <c r="F148" s="686"/>
      <c r="G148" s="688"/>
      <c r="H148" s="688"/>
    </row>
    <row r="149" ht="12.75" customHeight="1">
      <c r="A149" s="686"/>
      <c r="B149" s="686"/>
      <c r="C149" s="686"/>
      <c r="D149" s="686"/>
      <c r="E149" s="686"/>
      <c r="F149" s="686"/>
      <c r="G149" s="688"/>
      <c r="H149" s="688"/>
    </row>
    <row r="150" ht="12.75" customHeight="1">
      <c r="A150" s="686"/>
      <c r="B150" s="686"/>
      <c r="C150" s="686"/>
      <c r="D150" s="686"/>
      <c r="E150" s="686"/>
      <c r="F150" s="686"/>
      <c r="G150" s="688"/>
      <c r="H150" s="688"/>
    </row>
    <row r="151" ht="12.75" customHeight="1">
      <c r="A151" s="686"/>
      <c r="B151" s="686"/>
      <c r="C151" s="686"/>
      <c r="D151" s="686"/>
      <c r="E151" s="686"/>
      <c r="F151" s="686"/>
      <c r="G151" s="688"/>
      <c r="H151" s="688"/>
    </row>
    <row r="152" ht="12.75" customHeight="1">
      <c r="A152" s="686"/>
      <c r="B152" s="686"/>
      <c r="C152" s="686"/>
      <c r="D152" s="686"/>
      <c r="E152" s="686"/>
      <c r="F152" s="686"/>
      <c r="G152" s="688"/>
      <c r="H152" s="688"/>
    </row>
    <row r="153" ht="12.75" customHeight="1">
      <c r="A153" s="686"/>
      <c r="B153" s="686"/>
      <c r="C153" s="686"/>
      <c r="D153" s="686"/>
      <c r="E153" s="686"/>
      <c r="F153" s="686"/>
      <c r="G153" s="688"/>
      <c r="H153" s="688"/>
    </row>
    <row r="154" ht="12.75" customHeight="1">
      <c r="A154" s="686"/>
      <c r="B154" s="686"/>
      <c r="C154" s="686"/>
      <c r="D154" s="686"/>
      <c r="E154" s="686"/>
      <c r="F154" s="686"/>
      <c r="G154" s="688"/>
      <c r="H154" s="688"/>
    </row>
    <row r="155" ht="12.75" customHeight="1">
      <c r="A155" s="686"/>
      <c r="B155" s="686"/>
      <c r="C155" s="686"/>
      <c r="D155" s="686"/>
      <c r="E155" s="686"/>
      <c r="F155" s="686"/>
      <c r="G155" s="688"/>
      <c r="H155" s="688"/>
    </row>
    <row r="156" ht="12.75" customHeight="1">
      <c r="A156" s="686"/>
      <c r="B156" s="686"/>
      <c r="C156" s="686"/>
      <c r="D156" s="686"/>
      <c r="E156" s="686"/>
      <c r="F156" s="686"/>
      <c r="G156" s="688"/>
      <c r="H156" s="688"/>
    </row>
    <row r="157" ht="12.75" customHeight="1">
      <c r="A157" s="686"/>
      <c r="B157" s="686"/>
      <c r="C157" s="686"/>
      <c r="D157" s="686"/>
      <c r="E157" s="686"/>
      <c r="F157" s="686"/>
      <c r="G157" s="688"/>
      <c r="H157" s="688"/>
    </row>
    <row r="158" ht="12.75" customHeight="1">
      <c r="A158" s="686"/>
      <c r="B158" s="686"/>
      <c r="C158" s="686"/>
      <c r="D158" s="686"/>
      <c r="E158" s="686"/>
      <c r="F158" s="686"/>
      <c r="G158" s="688"/>
      <c r="H158" s="688"/>
    </row>
    <row r="159" ht="12.75" customHeight="1">
      <c r="A159" s="686"/>
      <c r="B159" s="686"/>
      <c r="C159" s="686"/>
      <c r="D159" s="686"/>
      <c r="E159" s="686"/>
      <c r="F159" s="686"/>
      <c r="G159" s="688"/>
      <c r="H159" s="688"/>
    </row>
    <row r="160" ht="12.75" customHeight="1">
      <c r="A160" s="686"/>
      <c r="B160" s="686"/>
      <c r="C160" s="686"/>
      <c r="D160" s="686"/>
      <c r="E160" s="686"/>
      <c r="F160" s="686"/>
      <c r="G160" s="688"/>
      <c r="H160" s="688"/>
    </row>
    <row r="161" ht="12.75" customHeight="1">
      <c r="A161" s="686"/>
      <c r="B161" s="686"/>
      <c r="C161" s="686"/>
      <c r="D161" s="686"/>
      <c r="E161" s="686"/>
      <c r="F161" s="686"/>
      <c r="G161" s="688"/>
      <c r="H161" s="688"/>
    </row>
    <row r="162" ht="12.75" customHeight="1">
      <c r="A162" s="686"/>
      <c r="B162" s="686"/>
      <c r="C162" s="686"/>
      <c r="D162" s="686"/>
      <c r="E162" s="686"/>
      <c r="F162" s="686"/>
      <c r="G162" s="688"/>
      <c r="H162" s="688"/>
    </row>
    <row r="163" ht="12.75" customHeight="1">
      <c r="A163" s="686"/>
      <c r="B163" s="686"/>
      <c r="C163" s="686"/>
      <c r="D163" s="686"/>
      <c r="E163" s="686"/>
      <c r="F163" s="686"/>
      <c r="G163" s="688"/>
      <c r="H163" s="688"/>
    </row>
    <row r="164" ht="12.75" customHeight="1">
      <c r="A164" s="686"/>
      <c r="B164" s="686"/>
      <c r="C164" s="686"/>
      <c r="D164" s="686"/>
      <c r="E164" s="686"/>
      <c r="F164" s="686"/>
      <c r="G164" s="688"/>
      <c r="H164" s="688"/>
    </row>
    <row r="165" ht="12.75" customHeight="1">
      <c r="A165" s="686"/>
      <c r="B165" s="686"/>
      <c r="C165" s="686"/>
      <c r="D165" s="686"/>
      <c r="E165" s="686"/>
      <c r="F165" s="686"/>
      <c r="G165" s="688"/>
      <c r="H165" s="688"/>
    </row>
    <row r="166" ht="12.75" customHeight="1">
      <c r="A166" s="686"/>
      <c r="B166" s="686"/>
      <c r="C166" s="686"/>
      <c r="D166" s="686"/>
      <c r="E166" s="686"/>
      <c r="F166" s="686"/>
      <c r="G166" s="688"/>
      <c r="H166" s="688"/>
    </row>
    <row r="167" ht="12.75" customHeight="1">
      <c r="A167" s="686"/>
      <c r="B167" s="686"/>
      <c r="C167" s="686"/>
      <c r="D167" s="686"/>
      <c r="E167" s="686"/>
      <c r="F167" s="686"/>
      <c r="G167" s="688"/>
      <c r="H167" s="688"/>
    </row>
    <row r="168" ht="12.75" customHeight="1">
      <c r="A168" s="686"/>
      <c r="B168" s="686"/>
      <c r="C168" s="686"/>
      <c r="D168" s="686"/>
      <c r="E168" s="686"/>
      <c r="F168" s="686"/>
      <c r="G168" s="688"/>
      <c r="H168" s="688"/>
    </row>
    <row r="169" ht="12.75" customHeight="1">
      <c r="A169" s="686"/>
      <c r="B169" s="686"/>
      <c r="C169" s="686"/>
      <c r="D169" s="686"/>
      <c r="E169" s="686"/>
      <c r="F169" s="686"/>
      <c r="G169" s="688"/>
      <c r="H169" s="688"/>
    </row>
    <row r="170" ht="12.75" customHeight="1">
      <c r="A170" s="686"/>
      <c r="B170" s="686"/>
      <c r="C170" s="686"/>
      <c r="D170" s="686"/>
      <c r="E170" s="686"/>
      <c r="F170" s="686"/>
      <c r="G170" s="688"/>
      <c r="H170" s="688"/>
    </row>
    <row r="171" ht="12.75" customHeight="1">
      <c r="A171" s="686"/>
      <c r="B171" s="686"/>
      <c r="C171" s="686"/>
      <c r="D171" s="686"/>
      <c r="E171" s="686"/>
      <c r="F171" s="686"/>
      <c r="G171" s="688"/>
      <c r="H171" s="688"/>
    </row>
    <row r="172" ht="12.75" customHeight="1">
      <c r="A172" s="686"/>
      <c r="B172" s="686"/>
      <c r="C172" s="686"/>
      <c r="D172" s="686"/>
      <c r="E172" s="686"/>
      <c r="F172" s="686"/>
      <c r="G172" s="688"/>
      <c r="H172" s="688"/>
    </row>
    <row r="173" ht="12.75" customHeight="1">
      <c r="A173" s="686"/>
      <c r="B173" s="686"/>
      <c r="C173" s="686"/>
      <c r="D173" s="686"/>
      <c r="E173" s="686"/>
      <c r="F173" s="686"/>
      <c r="G173" s="688"/>
      <c r="H173" s="688"/>
    </row>
    <row r="174" ht="12.75" customHeight="1">
      <c r="A174" s="686"/>
      <c r="B174" s="686"/>
      <c r="C174" s="686"/>
      <c r="D174" s="686"/>
      <c r="E174" s="686"/>
      <c r="F174" s="686"/>
      <c r="G174" s="688"/>
      <c r="H174" s="688"/>
    </row>
    <row r="175" ht="12.75" customHeight="1">
      <c r="A175" s="686"/>
      <c r="B175" s="686"/>
      <c r="C175" s="686"/>
      <c r="D175" s="686"/>
      <c r="E175" s="686"/>
      <c r="F175" s="686"/>
      <c r="G175" s="688"/>
      <c r="H175" s="688"/>
    </row>
    <row r="176" ht="12.75" customHeight="1">
      <c r="A176" s="686"/>
      <c r="B176" s="686"/>
      <c r="C176" s="686"/>
      <c r="D176" s="686"/>
      <c r="E176" s="686"/>
      <c r="F176" s="686"/>
      <c r="G176" s="688"/>
      <c r="H176" s="688"/>
    </row>
    <row r="177" ht="12.75" customHeight="1">
      <c r="A177" s="686"/>
      <c r="B177" s="686"/>
      <c r="C177" s="686"/>
      <c r="D177" s="686"/>
      <c r="E177" s="686"/>
      <c r="F177" s="686"/>
      <c r="G177" s="688"/>
      <c r="H177" s="688"/>
    </row>
    <row r="178" ht="12.75" customHeight="1">
      <c r="A178" s="686"/>
      <c r="B178" s="686"/>
      <c r="C178" s="686"/>
      <c r="D178" s="686"/>
      <c r="E178" s="686"/>
      <c r="F178" s="686"/>
      <c r="G178" s="688"/>
      <c r="H178" s="688"/>
    </row>
    <row r="179" ht="12.75" customHeight="1">
      <c r="A179" s="686"/>
      <c r="B179" s="686"/>
      <c r="C179" s="686"/>
      <c r="D179" s="686"/>
      <c r="E179" s="686"/>
      <c r="F179" s="686"/>
      <c r="G179" s="688"/>
      <c r="H179" s="688"/>
    </row>
    <row r="180" ht="12.75" customHeight="1">
      <c r="A180" s="686"/>
      <c r="B180" s="686"/>
      <c r="C180" s="686"/>
      <c r="D180" s="686"/>
      <c r="E180" s="686"/>
      <c r="F180" s="686"/>
      <c r="G180" s="688"/>
      <c r="H180" s="688"/>
    </row>
    <row r="181" ht="12.75" customHeight="1">
      <c r="A181" s="686"/>
      <c r="B181" s="686"/>
      <c r="C181" s="686"/>
      <c r="D181" s="686"/>
      <c r="E181" s="686"/>
      <c r="F181" s="686"/>
      <c r="G181" s="688"/>
      <c r="H181" s="688"/>
    </row>
    <row r="182" ht="12.75" customHeight="1">
      <c r="A182" s="686"/>
      <c r="B182" s="686"/>
      <c r="C182" s="686"/>
      <c r="D182" s="686"/>
      <c r="E182" s="686"/>
      <c r="F182" s="686"/>
      <c r="G182" s="688"/>
      <c r="H182" s="688"/>
    </row>
    <row r="183" ht="12.75" customHeight="1">
      <c r="A183" s="686"/>
      <c r="B183" s="686"/>
      <c r="C183" s="686"/>
      <c r="D183" s="686"/>
      <c r="E183" s="686"/>
      <c r="F183" s="686"/>
      <c r="G183" s="688"/>
      <c r="H183" s="688"/>
    </row>
    <row r="184" ht="12.75" customHeight="1">
      <c r="A184" s="686"/>
      <c r="B184" s="686"/>
      <c r="C184" s="686"/>
      <c r="D184" s="686"/>
      <c r="E184" s="686"/>
      <c r="F184" s="686"/>
      <c r="G184" s="688"/>
      <c r="H184" s="688"/>
    </row>
    <row r="185" ht="12.75" customHeight="1">
      <c r="A185" s="686"/>
      <c r="B185" s="686"/>
      <c r="C185" s="686"/>
      <c r="D185" s="686"/>
      <c r="E185" s="686"/>
      <c r="F185" s="686"/>
      <c r="G185" s="688"/>
      <c r="H185" s="688"/>
    </row>
    <row r="186" ht="12.75" customHeight="1">
      <c r="A186" s="686"/>
      <c r="B186" s="686"/>
      <c r="C186" s="686"/>
      <c r="D186" s="686"/>
      <c r="E186" s="686"/>
      <c r="F186" s="686"/>
      <c r="G186" s="688"/>
      <c r="H186" s="688"/>
    </row>
    <row r="187" ht="12.75" customHeight="1">
      <c r="A187" s="686"/>
      <c r="B187" s="686"/>
      <c r="C187" s="686"/>
      <c r="D187" s="686"/>
      <c r="E187" s="686"/>
      <c r="F187" s="686"/>
      <c r="G187" s="688"/>
      <c r="H187" s="688"/>
    </row>
    <row r="188" ht="12.75" customHeight="1">
      <c r="A188" s="686"/>
      <c r="B188" s="686"/>
      <c r="C188" s="686"/>
      <c r="D188" s="686"/>
      <c r="E188" s="686"/>
      <c r="F188" s="686"/>
      <c r="G188" s="688"/>
      <c r="H188" s="688"/>
    </row>
    <row r="189" ht="12.75" customHeight="1">
      <c r="A189" s="686"/>
      <c r="B189" s="686"/>
      <c r="C189" s="686"/>
      <c r="D189" s="686"/>
      <c r="E189" s="686"/>
      <c r="F189" s="686"/>
      <c r="G189" s="688"/>
      <c r="H189" s="688"/>
    </row>
    <row r="190" ht="12.75" customHeight="1">
      <c r="A190" s="686"/>
      <c r="B190" s="686"/>
      <c r="C190" s="686"/>
      <c r="D190" s="686"/>
      <c r="E190" s="686"/>
      <c r="F190" s="686"/>
      <c r="G190" s="688"/>
      <c r="H190" s="688"/>
    </row>
    <row r="191" ht="12.75" customHeight="1">
      <c r="A191" s="686"/>
      <c r="B191" s="686"/>
      <c r="C191" s="686"/>
      <c r="D191" s="686"/>
      <c r="E191" s="686"/>
      <c r="F191" s="686"/>
      <c r="G191" s="688"/>
      <c r="H191" s="688"/>
    </row>
    <row r="192" ht="12.75" customHeight="1">
      <c r="A192" s="686"/>
      <c r="B192" s="686"/>
      <c r="C192" s="686"/>
      <c r="D192" s="686"/>
      <c r="E192" s="686"/>
      <c r="F192" s="686"/>
      <c r="G192" s="688"/>
      <c r="H192" s="688"/>
    </row>
    <row r="193" ht="12.75" customHeight="1">
      <c r="A193" s="686"/>
      <c r="B193" s="686"/>
      <c r="C193" s="686"/>
      <c r="D193" s="686"/>
      <c r="E193" s="686"/>
      <c r="F193" s="686"/>
      <c r="G193" s="688"/>
      <c r="H193" s="688"/>
    </row>
    <row r="194" ht="12.75" customHeight="1">
      <c r="A194" s="686"/>
      <c r="B194" s="686"/>
      <c r="C194" s="686"/>
      <c r="D194" s="686"/>
      <c r="E194" s="686"/>
      <c r="F194" s="686"/>
      <c r="G194" s="688"/>
      <c r="H194" s="688"/>
    </row>
    <row r="195" ht="12.75" customHeight="1">
      <c r="A195" s="686"/>
      <c r="B195" s="686"/>
      <c r="C195" s="686"/>
      <c r="D195" s="686"/>
      <c r="E195" s="686"/>
      <c r="F195" s="686"/>
      <c r="G195" s="688"/>
      <c r="H195" s="688"/>
    </row>
    <row r="196" ht="12.75" customHeight="1">
      <c r="A196" s="686"/>
      <c r="B196" s="686"/>
      <c r="C196" s="686"/>
      <c r="D196" s="686"/>
      <c r="E196" s="686"/>
      <c r="F196" s="686"/>
      <c r="G196" s="688"/>
      <c r="H196" s="688"/>
    </row>
    <row r="197" ht="12.75" customHeight="1">
      <c r="A197" s="686"/>
      <c r="B197" s="686"/>
      <c r="C197" s="686"/>
      <c r="D197" s="686"/>
      <c r="E197" s="686"/>
      <c r="F197" s="686"/>
      <c r="G197" s="688"/>
      <c r="H197" s="688"/>
    </row>
    <row r="198" ht="12.75" customHeight="1">
      <c r="A198" s="686"/>
      <c r="B198" s="686"/>
      <c r="C198" s="686"/>
      <c r="D198" s="686"/>
      <c r="E198" s="686"/>
      <c r="F198" s="686"/>
      <c r="G198" s="688"/>
      <c r="H198" s="688"/>
    </row>
    <row r="199" ht="12.75" customHeight="1">
      <c r="A199" s="686"/>
      <c r="B199" s="686"/>
      <c r="C199" s="686"/>
      <c r="D199" s="686"/>
      <c r="E199" s="686"/>
      <c r="F199" s="686"/>
      <c r="G199" s="688"/>
      <c r="H199" s="688"/>
    </row>
    <row r="200" ht="12.75" customHeight="1">
      <c r="A200" s="686"/>
      <c r="B200" s="686"/>
      <c r="C200" s="686"/>
      <c r="D200" s="686"/>
      <c r="E200" s="686"/>
      <c r="F200" s="686"/>
      <c r="G200" s="688"/>
      <c r="H200" s="688"/>
    </row>
    <row r="201" ht="12.75" customHeight="1">
      <c r="A201" s="686"/>
      <c r="B201" s="686"/>
      <c r="C201" s="686"/>
      <c r="D201" s="686"/>
      <c r="E201" s="686"/>
      <c r="F201" s="686"/>
      <c r="G201" s="688"/>
      <c r="H201" s="688"/>
    </row>
    <row r="202" ht="12.75" customHeight="1">
      <c r="A202" s="686"/>
      <c r="B202" s="686"/>
      <c r="C202" s="686"/>
      <c r="D202" s="686"/>
      <c r="E202" s="686"/>
      <c r="F202" s="686"/>
      <c r="G202" s="688"/>
      <c r="H202" s="688"/>
    </row>
    <row r="203" ht="12.75" customHeight="1">
      <c r="A203" s="686"/>
      <c r="B203" s="686"/>
      <c r="C203" s="686"/>
      <c r="D203" s="686"/>
      <c r="E203" s="686"/>
      <c r="F203" s="686"/>
      <c r="G203" s="688"/>
      <c r="H203" s="688"/>
    </row>
    <row r="204" ht="12.75" customHeight="1">
      <c r="A204" s="686"/>
      <c r="B204" s="686"/>
      <c r="C204" s="686"/>
      <c r="D204" s="686"/>
      <c r="E204" s="686"/>
      <c r="F204" s="686"/>
      <c r="G204" s="688"/>
      <c r="H204" s="688"/>
    </row>
    <row r="205" ht="12.75" customHeight="1">
      <c r="A205" s="686"/>
      <c r="B205" s="686"/>
      <c r="C205" s="686"/>
      <c r="D205" s="686"/>
      <c r="E205" s="686"/>
      <c r="F205" s="686"/>
      <c r="G205" s="688"/>
      <c r="H205" s="688"/>
    </row>
    <row r="206" ht="12.75" customHeight="1">
      <c r="A206" s="686"/>
      <c r="B206" s="686"/>
      <c r="C206" s="686"/>
      <c r="D206" s="686"/>
      <c r="E206" s="686"/>
      <c r="F206" s="686"/>
      <c r="G206" s="688"/>
      <c r="H206" s="688"/>
    </row>
    <row r="207" ht="12.75" customHeight="1">
      <c r="A207" s="686"/>
      <c r="B207" s="686"/>
      <c r="C207" s="686"/>
      <c r="D207" s="686"/>
      <c r="E207" s="686"/>
      <c r="F207" s="686"/>
      <c r="G207" s="688"/>
      <c r="H207" s="688"/>
    </row>
    <row r="208" ht="12.75" customHeight="1">
      <c r="A208" s="686"/>
      <c r="B208" s="686"/>
      <c r="C208" s="686"/>
      <c r="D208" s="686"/>
      <c r="E208" s="686"/>
      <c r="F208" s="686"/>
      <c r="G208" s="688"/>
      <c r="H208" s="688"/>
    </row>
    <row r="209" ht="12.75" customHeight="1">
      <c r="A209" s="686"/>
      <c r="B209" s="686"/>
      <c r="C209" s="686"/>
      <c r="D209" s="686"/>
      <c r="E209" s="686"/>
      <c r="F209" s="686"/>
      <c r="G209" s="688"/>
      <c r="H209" s="688"/>
    </row>
    <row r="210" ht="12.75" customHeight="1">
      <c r="A210" s="686"/>
      <c r="B210" s="686"/>
      <c r="C210" s="686"/>
      <c r="D210" s="686"/>
      <c r="E210" s="686"/>
      <c r="F210" s="686"/>
      <c r="G210" s="688"/>
      <c r="H210" s="688"/>
    </row>
    <row r="211" ht="12.75" customHeight="1">
      <c r="A211" s="686"/>
      <c r="B211" s="686"/>
      <c r="C211" s="686"/>
      <c r="D211" s="686"/>
      <c r="E211" s="686"/>
      <c r="F211" s="686"/>
      <c r="G211" s="688"/>
      <c r="H211" s="688"/>
    </row>
    <row r="212" ht="12.75" customHeight="1">
      <c r="A212" s="686"/>
      <c r="B212" s="686"/>
      <c r="C212" s="686"/>
      <c r="D212" s="686"/>
      <c r="E212" s="686"/>
      <c r="F212" s="686"/>
      <c r="G212" s="688"/>
      <c r="H212" s="688"/>
    </row>
    <row r="213" ht="12.75" customHeight="1">
      <c r="A213" s="686"/>
      <c r="B213" s="686"/>
      <c r="C213" s="686"/>
      <c r="D213" s="686"/>
      <c r="E213" s="686"/>
      <c r="F213" s="686"/>
      <c r="G213" s="688"/>
      <c r="H213" s="688"/>
    </row>
    <row r="214" ht="12.75" customHeight="1">
      <c r="A214" s="686"/>
      <c r="B214" s="686"/>
      <c r="C214" s="686"/>
      <c r="D214" s="686"/>
      <c r="E214" s="686"/>
      <c r="F214" s="686"/>
      <c r="G214" s="688"/>
      <c r="H214" s="688"/>
    </row>
    <row r="215" ht="12.75" customHeight="1">
      <c r="A215" s="686"/>
      <c r="B215" s="686"/>
      <c r="C215" s="686"/>
      <c r="D215" s="686"/>
      <c r="E215" s="686"/>
      <c r="F215" s="686"/>
      <c r="G215" s="688"/>
      <c r="H215" s="688"/>
    </row>
    <row r="216" ht="12.75" customHeight="1">
      <c r="A216" s="686"/>
      <c r="B216" s="686"/>
      <c r="C216" s="686"/>
      <c r="D216" s="686"/>
      <c r="E216" s="686"/>
      <c r="F216" s="686"/>
      <c r="G216" s="688"/>
      <c r="H216" s="688"/>
    </row>
    <row r="217" ht="12.75" customHeight="1">
      <c r="A217" s="686"/>
      <c r="B217" s="686"/>
      <c r="C217" s="686"/>
      <c r="D217" s="686"/>
      <c r="E217" s="686"/>
      <c r="F217" s="686"/>
      <c r="G217" s="688"/>
      <c r="H217" s="688"/>
    </row>
    <row r="218" ht="12.75" customHeight="1">
      <c r="A218" s="686"/>
      <c r="B218" s="686"/>
      <c r="C218" s="686"/>
      <c r="D218" s="686"/>
      <c r="E218" s="686"/>
      <c r="F218" s="686"/>
      <c r="G218" s="688"/>
      <c r="H218" s="688"/>
    </row>
    <row r="219" ht="12.75" customHeight="1">
      <c r="A219" s="686"/>
      <c r="B219" s="686"/>
      <c r="C219" s="686"/>
      <c r="D219" s="686"/>
      <c r="E219" s="686"/>
      <c r="F219" s="686"/>
      <c r="G219" s="688"/>
      <c r="H219" s="688"/>
    </row>
    <row r="220" ht="12.75" customHeight="1">
      <c r="A220" s="686"/>
      <c r="B220" s="686"/>
      <c r="C220" s="686"/>
      <c r="D220" s="686"/>
      <c r="E220" s="686"/>
      <c r="F220" s="686"/>
      <c r="G220" s="688"/>
      <c r="H220" s="688"/>
    </row>
    <row r="221" ht="12.75" customHeight="1">
      <c r="A221" s="686"/>
      <c r="B221" s="686"/>
      <c r="C221" s="686"/>
      <c r="D221" s="686"/>
      <c r="E221" s="686"/>
      <c r="F221" s="686"/>
      <c r="G221" s="688"/>
      <c r="H221" s="688"/>
    </row>
    <row r="222" ht="12.75" customHeight="1">
      <c r="A222" s="686"/>
      <c r="B222" s="686"/>
      <c r="C222" s="686"/>
      <c r="D222" s="686"/>
      <c r="E222" s="686"/>
      <c r="F222" s="686"/>
      <c r="G222" s="688"/>
      <c r="H222" s="688"/>
    </row>
    <row r="223" ht="12.75" customHeight="1">
      <c r="A223" s="686"/>
      <c r="B223" s="686"/>
      <c r="C223" s="686"/>
      <c r="D223" s="686"/>
      <c r="E223" s="686"/>
      <c r="F223" s="686"/>
      <c r="G223" s="688"/>
      <c r="H223" s="688"/>
    </row>
    <row r="224" ht="12.75" customHeight="1">
      <c r="A224" s="686"/>
      <c r="B224" s="686"/>
      <c r="C224" s="686"/>
      <c r="D224" s="686"/>
      <c r="E224" s="686"/>
      <c r="F224" s="686"/>
      <c r="G224" s="688"/>
      <c r="H224" s="688"/>
    </row>
    <row r="225" ht="12.75" customHeight="1">
      <c r="A225" s="686"/>
      <c r="B225" s="686"/>
      <c r="C225" s="686"/>
      <c r="D225" s="686"/>
      <c r="E225" s="686"/>
      <c r="F225" s="686"/>
      <c r="G225" s="688"/>
      <c r="H225" s="688"/>
    </row>
    <row r="226" ht="12.75" customHeight="1">
      <c r="A226" s="686"/>
      <c r="B226" s="686"/>
      <c r="C226" s="686"/>
      <c r="D226" s="686"/>
      <c r="E226" s="686"/>
      <c r="F226" s="686"/>
      <c r="G226" s="688"/>
      <c r="H226" s="688"/>
    </row>
    <row r="227" ht="12.75" customHeight="1">
      <c r="A227" s="686"/>
      <c r="B227" s="686"/>
      <c r="C227" s="686"/>
      <c r="D227" s="686"/>
      <c r="E227" s="686"/>
      <c r="F227" s="686"/>
      <c r="G227" s="688"/>
      <c r="H227" s="688"/>
    </row>
    <row r="228" ht="12.75" customHeight="1">
      <c r="A228" s="686"/>
      <c r="B228" s="686"/>
      <c r="C228" s="686"/>
      <c r="D228" s="686"/>
      <c r="E228" s="686"/>
      <c r="F228" s="686"/>
      <c r="G228" s="688"/>
      <c r="H228" s="688"/>
    </row>
    <row r="229" ht="12.75" customHeight="1">
      <c r="A229" s="686"/>
      <c r="B229" s="686"/>
      <c r="C229" s="686"/>
      <c r="D229" s="686"/>
      <c r="E229" s="686"/>
      <c r="F229" s="686"/>
      <c r="G229" s="688"/>
      <c r="H229" s="688"/>
    </row>
    <row r="230" ht="12.75" customHeight="1">
      <c r="A230" s="686"/>
      <c r="B230" s="686"/>
      <c r="C230" s="686"/>
      <c r="D230" s="686"/>
      <c r="E230" s="686"/>
      <c r="F230" s="686"/>
      <c r="G230" s="688"/>
      <c r="H230" s="688"/>
    </row>
    <row r="231" ht="12.75" customHeight="1">
      <c r="A231" s="686"/>
      <c r="B231" s="686"/>
      <c r="C231" s="686"/>
      <c r="D231" s="686"/>
      <c r="E231" s="686"/>
      <c r="F231" s="686"/>
      <c r="G231" s="688"/>
      <c r="H231" s="688"/>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A2"/>
    <mergeCell ref="A6:A7"/>
    <mergeCell ref="A11:A12"/>
    <mergeCell ref="A15:A17"/>
    <mergeCell ref="A18:A23"/>
    <mergeCell ref="A25:A26"/>
  </mergeCells>
  <printOptions/>
  <pageMargins bottom="0.75" footer="0.0" header="0.0" left="0.7" right="0.7" top="0.75"/>
  <pageSetup orientation="landscape"/>
  <headerFooter>
    <oddHeader>&amp;C&amp;A</oddHeader>
    <oddFooter>&amp;CPage &amp;P</oddFooter>
  </headerFooter>
  <drawing r:id="rId1"/>
</worksheet>
</file>